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Excel\SOUKR\2019\ergo\AKADEMICI\"/>
    </mc:Choice>
  </mc:AlternateContent>
  <bookViews>
    <workbookView xWindow="0" yWindow="0" windowWidth="28800" windowHeight="11985"/>
  </bookViews>
  <sheets>
    <sheet name="Výsledky univerzit po II kole" sheetId="20" r:id="rId1"/>
    <sheet name="pracovní" sheetId="21" state="hidden" r:id="rId2"/>
    <sheet name="žLV" sheetId="4" r:id="rId3"/>
    <sheet name="mLV" sheetId="14" r:id="rId4"/>
    <sheet name="ž" sheetId="15" r:id="rId5"/>
    <sheet name="m" sheetId="16" r:id="rId6"/>
    <sheet name="fours mix" sheetId="17" r:id="rId7"/>
    <sheet name="fours m" sheetId="19" r:id="rId8"/>
    <sheet name="fours ž" sheetId="18" r:id="rId9"/>
  </sheets>
  <definedNames>
    <definedName name="_xlnm._FilterDatabase" localSheetId="7" hidden="1">'fours m'!$B$7:$E$10</definedName>
    <definedName name="_xlnm._FilterDatabase" localSheetId="6" hidden="1">'fours mix'!$B$7:$E$13</definedName>
    <definedName name="_xlnm._FilterDatabase" localSheetId="8" hidden="1">'fours ž'!$B$7:$E$9</definedName>
    <definedName name="_xlnm._FilterDatabase" localSheetId="5" hidden="1">m!$B$7:$E$18</definedName>
    <definedName name="_xlnm._FilterDatabase" localSheetId="3" hidden="1">mLV!$B$7:$E$11</definedName>
    <definedName name="_xlnm._FilterDatabase" localSheetId="4" hidden="1">ž!$B$7:$E$14</definedName>
    <definedName name="_xlnm._FilterDatabase" localSheetId="2" hidden="1">žLV!$B$7:$E$11</definedName>
    <definedName name="fourm">pracovní!$H$2:$H$16</definedName>
    <definedName name="fourm3">'Výsledky univerzit po II kole'!$H$17:$H$21</definedName>
    <definedName name="fourmix">pracovní!$G$2:$G$16</definedName>
    <definedName name="fourmix3">'Výsledky univerzit po II kole'!$G$17:$G$21</definedName>
    <definedName name="fourz">pracovní!$I$2:$I$16</definedName>
    <definedName name="fourz3">'Výsledky univerzit po II kole'!$I$17:$I$21</definedName>
    <definedName name="MLV">pracovní!$D$2:$D$16</definedName>
    <definedName name="mulv3">'Výsledky univerzit po II kole'!$D$17:$D$21</definedName>
    <definedName name="MUZI">pracovní!$F$2:$F$16</definedName>
    <definedName name="muzi3">'Výsledky univerzit po II kole'!$F$17:$F$21</definedName>
    <definedName name="UNI">pracovní!$B$2:$B$16</definedName>
    <definedName name="UNIV3">'Výsledky univerzit po II kole'!$B$17:$B$21</definedName>
    <definedName name="zelv3">'Výsledky univerzit po II kole'!$C$17:$C$21</definedName>
    <definedName name="ZENY">pracovní!$E$2:$E$16</definedName>
    <definedName name="zeny3">'Výsledky univerzit po II kole'!$E$17:$E$21</definedName>
    <definedName name="ZLV">pracovní!$C$2:$C$16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1" l="1"/>
  <c r="I15" i="21"/>
  <c r="I28" i="20" s="1"/>
  <c r="I14" i="21"/>
  <c r="I13" i="21"/>
  <c r="I12" i="21"/>
  <c r="H16" i="21"/>
  <c r="H27" i="20" s="1"/>
  <c r="H15" i="21"/>
  <c r="H14" i="21"/>
  <c r="H29" i="20" s="1"/>
  <c r="H13" i="21"/>
  <c r="H12" i="21"/>
  <c r="G16" i="21"/>
  <c r="G15" i="21"/>
  <c r="G14" i="21"/>
  <c r="G29" i="20" s="1"/>
  <c r="G13" i="21"/>
  <c r="G12" i="21"/>
  <c r="F16" i="21"/>
  <c r="F15" i="21"/>
  <c r="F14" i="21"/>
  <c r="F29" i="20" s="1"/>
  <c r="F13" i="21"/>
  <c r="F12" i="21"/>
  <c r="E16" i="21"/>
  <c r="E15" i="21"/>
  <c r="E14" i="21"/>
  <c r="E13" i="21"/>
  <c r="E12" i="21"/>
  <c r="D16" i="21"/>
  <c r="D15" i="21"/>
  <c r="D28" i="20" s="1"/>
  <c r="D14" i="21"/>
  <c r="D13" i="21"/>
  <c r="D25" i="20" s="1"/>
  <c r="D12" i="21"/>
  <c r="D26" i="20" s="1"/>
  <c r="C12" i="21"/>
  <c r="C26" i="20" s="1"/>
  <c r="C16" i="21"/>
  <c r="C27" i="20" s="1"/>
  <c r="C15" i="21"/>
  <c r="C14" i="21"/>
  <c r="C29" i="20" s="1"/>
  <c r="C13" i="21"/>
  <c r="C25" i="20" s="1"/>
  <c r="I29" i="20"/>
  <c r="I26" i="20"/>
  <c r="I25" i="20"/>
  <c r="I27" i="20"/>
  <c r="H26" i="20"/>
  <c r="H28" i="20"/>
  <c r="H25" i="20"/>
  <c r="G26" i="20"/>
  <c r="G25" i="20"/>
  <c r="G27" i="20"/>
  <c r="F28" i="20"/>
  <c r="F25" i="20"/>
  <c r="F27" i="20"/>
  <c r="E29" i="20"/>
  <c r="E26" i="20"/>
  <c r="E25" i="20"/>
  <c r="E27" i="20"/>
  <c r="D29" i="20"/>
  <c r="D27" i="20"/>
  <c r="J11" i="21"/>
  <c r="J10" i="21"/>
  <c r="J9" i="21"/>
  <c r="J8" i="21"/>
  <c r="J7" i="21"/>
  <c r="J6" i="21"/>
  <c r="J5" i="21"/>
  <c r="J4" i="21"/>
  <c r="J3" i="21"/>
  <c r="J2" i="21"/>
  <c r="J21" i="20"/>
  <c r="J20" i="20"/>
  <c r="J19" i="20"/>
  <c r="J18" i="20"/>
  <c r="J17" i="20"/>
  <c r="J5" i="20"/>
  <c r="J4" i="20"/>
  <c r="J6" i="20"/>
  <c r="J3" i="20"/>
  <c r="J7" i="20"/>
  <c r="J15" i="21" l="1"/>
  <c r="J28" i="20"/>
  <c r="J16" i="21"/>
  <c r="J13" i="21"/>
  <c r="J12" i="21"/>
  <c r="J14" i="21"/>
  <c r="J29" i="20"/>
  <c r="J25" i="20"/>
  <c r="J27" i="20"/>
  <c r="J26" i="20"/>
  <c r="J11" i="20" l="1"/>
  <c r="J10" i="20"/>
  <c r="J14" i="20"/>
  <c r="J12" i="20"/>
</calcChain>
</file>

<file path=xl/sharedStrings.xml><?xml version="1.0" encoding="utf-8"?>
<sst xmlns="http://schemas.openxmlformats.org/spreadsheetml/2006/main" count="293" uniqueCount="98">
  <si>
    <t>v jízdě na veslařském trenažéru</t>
  </si>
  <si>
    <t>Pořadí</t>
  </si>
  <si>
    <t>Čas</t>
  </si>
  <si>
    <t>Posádka</t>
  </si>
  <si>
    <t>ženy</t>
  </si>
  <si>
    <t>muži</t>
  </si>
  <si>
    <t>fours mix</t>
  </si>
  <si>
    <t>ženyLV</t>
  </si>
  <si>
    <t xml:space="preserve">Závod č. 1 </t>
  </si>
  <si>
    <t>Univerzita</t>
  </si>
  <si>
    <t>VŠB Ostrava</t>
  </si>
  <si>
    <t>UP Olomouc</t>
  </si>
  <si>
    <t>UK Praha</t>
  </si>
  <si>
    <t>Mičke Bianka</t>
  </si>
  <si>
    <t>Závod č. 2</t>
  </si>
  <si>
    <t>mužiLV</t>
  </si>
  <si>
    <t>Závod č. 3</t>
  </si>
  <si>
    <t>Prchalová Kateřina</t>
  </si>
  <si>
    <t>Punarová Barbora</t>
  </si>
  <si>
    <t>Bulínová Adéla</t>
  </si>
  <si>
    <t>VUT Brno</t>
  </si>
  <si>
    <t>Velová Petra</t>
  </si>
  <si>
    <t>Šuláková Helena</t>
  </si>
  <si>
    <t>Pergl Ivo</t>
  </si>
  <si>
    <t>Závod č. 4</t>
  </si>
  <si>
    <t>Závod č. 5</t>
  </si>
  <si>
    <t>Závod č. 6</t>
  </si>
  <si>
    <t>UNI Pardubice</t>
  </si>
  <si>
    <t>Pokorná Kateřina</t>
  </si>
  <si>
    <t>Kudrnová Iveta</t>
  </si>
  <si>
    <t>Skřivanová Kateřina</t>
  </si>
  <si>
    <t>Klimovič Jakub</t>
  </si>
  <si>
    <t>Samko Mikulíš</t>
  </si>
  <si>
    <t>Hlubek Matěj</t>
  </si>
  <si>
    <t>Jung Ondřej</t>
  </si>
  <si>
    <t>fours ženy</t>
  </si>
  <si>
    <t>fours muži</t>
  </si>
  <si>
    <t>Mrázová, Skřivanová, Kudrnová, Prchalová</t>
  </si>
  <si>
    <t>Praha, neděle 13. ledna 2019</t>
  </si>
  <si>
    <t>II.kolo ergopoháru univerzit 2018-2019</t>
  </si>
  <si>
    <t>Spanelová Kristýna</t>
  </si>
  <si>
    <t>Štěpánek Vojtěch</t>
  </si>
  <si>
    <t>Piňos Ondřej</t>
  </si>
  <si>
    <t>Pukowská Tereza</t>
  </si>
  <si>
    <t>Redr André</t>
  </si>
  <si>
    <t>Lukáš Honza</t>
  </si>
  <si>
    <t>Pavliš Petr</t>
  </si>
  <si>
    <t>Novák Vojtěch</t>
  </si>
  <si>
    <t>Uličný Adam</t>
  </si>
  <si>
    <t>Dohnalík Pavel</t>
  </si>
  <si>
    <t>Kubica Jan</t>
  </si>
  <si>
    <t>UP Olomouc A</t>
  </si>
  <si>
    <t>Prchalová, Mrázová, Lukáš, Pavliš</t>
  </si>
  <si>
    <t>UP Olomouc B</t>
  </si>
  <si>
    <t>Kudrnová, Skřivanová, Novák, Uličný</t>
  </si>
  <si>
    <t>Buzrlová, Škvorová, Rédr, Hellebrand</t>
  </si>
  <si>
    <t>Punarová, Godárová, Samko, Jung</t>
  </si>
  <si>
    <t>Velová, Šuláková, Kubica, Štěpánek</t>
  </si>
  <si>
    <t>Spanelová, Pukowská, Klimovič, Pergl</t>
  </si>
  <si>
    <t>Lukáš, Pavliš, Novák, Uličný</t>
  </si>
  <si>
    <t>Dohnalík, Kubica, Štěpánek, Piňos</t>
  </si>
  <si>
    <t>Buzrlová, Škvorová, Hanzlová, Micke</t>
  </si>
  <si>
    <t>DNS</t>
  </si>
  <si>
    <t>Hellebrand Jarda</t>
  </si>
  <si>
    <t>Metry</t>
  </si>
  <si>
    <t>1151 m</t>
  </si>
  <si>
    <t>1059 m</t>
  </si>
  <si>
    <t>991 m</t>
  </si>
  <si>
    <t>1047 m</t>
  </si>
  <si>
    <t>1075 m</t>
  </si>
  <si>
    <t>1035 m</t>
  </si>
  <si>
    <t>1082 m</t>
  </si>
  <si>
    <t>1143 m</t>
  </si>
  <si>
    <t>1069 m</t>
  </si>
  <si>
    <t>916 m</t>
  </si>
  <si>
    <t xml:space="preserve">1006 m </t>
  </si>
  <si>
    <t>Body</t>
  </si>
  <si>
    <t>Závod č. 7</t>
  </si>
  <si>
    <t>ž LV</t>
  </si>
  <si>
    <t>m LV</t>
  </si>
  <si>
    <t>ž</t>
  </si>
  <si>
    <t>m</t>
  </si>
  <si>
    <t>4 mix</t>
  </si>
  <si>
    <t>4 m</t>
  </si>
  <si>
    <t>4 ž</t>
  </si>
  <si>
    <t>celkem</t>
  </si>
  <si>
    <t>-</t>
  </si>
  <si>
    <t>II. kolo</t>
  </si>
  <si>
    <t>I. kolo</t>
  </si>
  <si>
    <t>III. kolo</t>
  </si>
  <si>
    <r>
      <rPr>
        <sz val="11"/>
        <color rgb="FFFF0000"/>
        <rFont val="Calibri"/>
        <family val="2"/>
        <charset val="238"/>
        <scheme val="minor"/>
      </rPr>
      <t>22</t>
    </r>
    <r>
      <rPr>
        <sz val="11"/>
        <rFont val="Calibri"/>
        <family val="2"/>
        <charset val="238"/>
        <scheme val="minor"/>
      </rPr>
      <t>- 0</t>
    </r>
  </si>
  <si>
    <r>
      <t>8</t>
    </r>
    <r>
      <rPr>
        <sz val="11"/>
        <rFont val="Calibri"/>
        <family val="2"/>
        <charset val="238"/>
        <scheme val="minor"/>
      </rPr>
      <t>- 0</t>
    </r>
  </si>
  <si>
    <r>
      <t>21</t>
    </r>
    <r>
      <rPr>
        <sz val="11"/>
        <rFont val="Calibri"/>
        <family val="2"/>
        <charset val="238"/>
        <scheme val="minor"/>
      </rPr>
      <t>- 0</t>
    </r>
  </si>
  <si>
    <r>
      <t>22</t>
    </r>
    <r>
      <rPr>
        <sz val="11"/>
        <rFont val="Calibri"/>
        <family val="2"/>
        <charset val="238"/>
        <scheme val="minor"/>
      </rPr>
      <t>- 15</t>
    </r>
  </si>
  <si>
    <r>
      <t>0</t>
    </r>
    <r>
      <rPr>
        <sz val="11"/>
        <rFont val="Calibri"/>
        <family val="2"/>
        <charset val="238"/>
        <scheme val="minor"/>
      </rPr>
      <t>- 8</t>
    </r>
  </si>
  <si>
    <t>VŠB Ostrava LV !</t>
  </si>
  <si>
    <t>NE ! Přesun do Ž LV !!!</t>
  </si>
  <si>
    <r>
      <t xml:space="preserve">Dulaj, Výmola, </t>
    </r>
    <r>
      <rPr>
        <sz val="11"/>
        <color rgb="FFFF0000"/>
        <rFont val="Calibri"/>
        <family val="2"/>
        <charset val="238"/>
        <scheme val="minor"/>
      </rPr>
      <t>Vyhnánek</t>
    </r>
    <r>
      <rPr>
        <sz val="11"/>
        <color theme="1"/>
        <rFont val="Calibri"/>
        <family val="2"/>
        <charset val="238"/>
        <scheme val="minor"/>
      </rPr>
      <t>, Brožek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</si>
</sst>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5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0" fontId="0" fillId="0" borderId="0" xfId="0" applyFill="1" applyProtection="1"/>
    <xf numFmtId="0" fontId="0" fillId="0" borderId="1" xfId="0" applyFill="1" applyBorder="1" applyProtection="1"/>
    <xf numFmtId="0" fontId="7" fillId="0" borderId="1" xfId="0" applyFont="1" applyFill="1" applyBorder="1" applyProtection="1"/>
    <xf numFmtId="0" fontId="8" fillId="0" borderId="1" xfId="0" applyFont="1" applyFill="1" applyBorder="1" applyProtection="1"/>
    <xf numFmtId="0" fontId="7" fillId="0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Fill="1" applyBorder="1" applyProtection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Fill="1" applyBorder="1" applyProtection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4" xfId="0" applyFont="1" applyFill="1" applyBorder="1" applyProtection="1"/>
    <xf numFmtId="47" fontId="0" fillId="0" borderId="4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7" fontId="0" fillId="0" borderId="9" xfId="0" applyNumberFormat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7" fillId="0" borderId="9" xfId="0" applyFont="1" applyFill="1" applyBorder="1" applyProtection="1"/>
    <xf numFmtId="0" fontId="8" fillId="0" borderId="4" xfId="0" applyFont="1" applyFill="1" applyBorder="1" applyProtection="1"/>
    <xf numFmtId="0" fontId="7" fillId="0" borderId="6" xfId="0" applyFont="1" applyBorder="1"/>
    <xf numFmtId="0" fontId="7" fillId="0" borderId="8" xfId="0" applyFont="1" applyBorder="1"/>
    <xf numFmtId="0" fontId="8" fillId="0" borderId="9" xfId="0" applyFont="1" applyFill="1" applyBorder="1" applyProtection="1"/>
    <xf numFmtId="0" fontId="0" fillId="0" borderId="3" xfId="0" applyFill="1" applyBorder="1" applyAlignment="1"/>
    <xf numFmtId="0" fontId="8" fillId="0" borderId="4" xfId="0" applyFont="1" applyFill="1" applyBorder="1" applyAlignment="1" applyProtection="1"/>
    <xf numFmtId="0" fontId="0" fillId="0" borderId="8" xfId="0" applyBorder="1" applyAlignment="1"/>
    <xf numFmtId="0" fontId="0" fillId="0" borderId="9" xfId="0" applyFill="1" applyBorder="1" applyAlignment="1" applyProtection="1"/>
    <xf numFmtId="47" fontId="0" fillId="0" borderId="4" xfId="0" applyNumberFormat="1" applyFill="1" applyBorder="1" applyAlignment="1" applyProtection="1">
      <alignment horizontal="center"/>
    </xf>
    <xf numFmtId="47" fontId="0" fillId="0" borderId="1" xfId="0" applyNumberFormat="1" applyFill="1" applyBorder="1" applyAlignment="1" applyProtection="1">
      <alignment horizontal="center"/>
    </xf>
    <xf numFmtId="47" fontId="0" fillId="0" borderId="9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3" xfId="0" applyFont="1" applyFill="1" applyBorder="1"/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Border="1"/>
    <xf numFmtId="4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6" xfId="0" applyFont="1" applyBorder="1"/>
    <xf numFmtId="0" fontId="13" fillId="0" borderId="1" xfId="0" applyFont="1" applyFill="1" applyBorder="1" applyProtection="1"/>
    <xf numFmtId="47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9" fillId="2" borderId="27" xfId="0" applyFont="1" applyFill="1" applyBorder="1" applyAlignment="1">
      <alignment horizontal="center" vertical="center" textRotation="90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</cellXfs>
  <cellStyles count="4">
    <cellStyle name="Normální" xfId="0" builtinId="0"/>
    <cellStyle name="normální 2" xfId="3"/>
    <cellStyle name="Normální 4" xfId="2"/>
    <cellStyle name="normální_STARTOVKA ŠTĚT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>
      <selection activeCell="A26" sqref="A26"/>
    </sheetView>
  </sheetViews>
  <sheetFormatPr defaultRowHeight="15" x14ac:dyDescent="0.25"/>
  <cols>
    <col min="2" max="2" width="13.7109375" bestFit="1" customWidth="1"/>
    <col min="3" max="9" width="6.85546875" style="42" customWidth="1"/>
    <col min="12" max="12" width="15.28515625" customWidth="1"/>
  </cols>
  <sheetData>
    <row r="1" spans="2:10" ht="15.75" thickBot="1" x14ac:dyDescent="0.3"/>
    <row r="2" spans="2:10" ht="15.75" thickBot="1" x14ac:dyDescent="0.3">
      <c r="B2" s="52" t="s">
        <v>88</v>
      </c>
      <c r="C2" s="53" t="s">
        <v>78</v>
      </c>
      <c r="D2" s="54" t="s">
        <v>79</v>
      </c>
      <c r="E2" s="54" t="s">
        <v>80</v>
      </c>
      <c r="F2" s="54" t="s">
        <v>81</v>
      </c>
      <c r="G2" s="54" t="s">
        <v>82</v>
      </c>
      <c r="H2" s="54" t="s">
        <v>83</v>
      </c>
      <c r="I2" s="55" t="s">
        <v>84</v>
      </c>
      <c r="J2" s="56" t="s">
        <v>85</v>
      </c>
    </row>
    <row r="3" spans="2:10" x14ac:dyDescent="0.25">
      <c r="B3" s="60" t="s">
        <v>27</v>
      </c>
      <c r="C3" s="57">
        <v>13</v>
      </c>
      <c r="D3" s="47">
        <v>13</v>
      </c>
      <c r="E3" s="47">
        <v>16</v>
      </c>
      <c r="F3" s="47">
        <v>41</v>
      </c>
      <c r="G3" s="47" t="s">
        <v>86</v>
      </c>
      <c r="H3" s="47">
        <v>15</v>
      </c>
      <c r="I3" s="48">
        <v>15</v>
      </c>
      <c r="J3" s="49">
        <f>SUM(C3:I3)</f>
        <v>113</v>
      </c>
    </row>
    <row r="4" spans="2:10" x14ac:dyDescent="0.25">
      <c r="B4" s="61" t="s">
        <v>20</v>
      </c>
      <c r="C4" s="58" t="s">
        <v>86</v>
      </c>
      <c r="D4" s="43">
        <v>15</v>
      </c>
      <c r="E4" s="43">
        <v>36</v>
      </c>
      <c r="F4" s="43">
        <v>16</v>
      </c>
      <c r="G4" s="43">
        <v>15</v>
      </c>
      <c r="H4" s="43">
        <v>11</v>
      </c>
      <c r="I4" s="44" t="s">
        <v>86</v>
      </c>
      <c r="J4" s="50">
        <f>SUM(C4:I4)</f>
        <v>93</v>
      </c>
    </row>
    <row r="5" spans="2:10" x14ac:dyDescent="0.25">
      <c r="B5" s="61" t="s">
        <v>10</v>
      </c>
      <c r="C5" s="58" t="s">
        <v>86</v>
      </c>
      <c r="D5" s="43">
        <v>20</v>
      </c>
      <c r="E5" s="43" t="s">
        <v>90</v>
      </c>
      <c r="F5" s="43">
        <v>21</v>
      </c>
      <c r="G5" s="72" t="s">
        <v>91</v>
      </c>
      <c r="H5" s="43">
        <v>22</v>
      </c>
      <c r="I5" s="44" t="s">
        <v>86</v>
      </c>
      <c r="J5" s="50">
        <f>SUM(C5:I5)</f>
        <v>63</v>
      </c>
    </row>
    <row r="6" spans="2:10" x14ac:dyDescent="0.25">
      <c r="B6" s="61" t="s">
        <v>11</v>
      </c>
      <c r="C6" s="58">
        <v>20</v>
      </c>
      <c r="D6" s="43" t="s">
        <v>86</v>
      </c>
      <c r="E6" s="43">
        <v>17</v>
      </c>
      <c r="F6" s="72" t="s">
        <v>92</v>
      </c>
      <c r="G6" s="43" t="s">
        <v>86</v>
      </c>
      <c r="H6" s="43" t="s">
        <v>86</v>
      </c>
      <c r="I6" s="44">
        <v>13</v>
      </c>
      <c r="J6" s="50">
        <f>SUM(C6:I6)</f>
        <v>50</v>
      </c>
    </row>
    <row r="7" spans="2:10" ht="15.75" thickBot="1" x14ac:dyDescent="0.3">
      <c r="B7" s="62" t="s">
        <v>12</v>
      </c>
      <c r="C7" s="59">
        <v>15</v>
      </c>
      <c r="D7" s="45" t="s">
        <v>86</v>
      </c>
      <c r="E7" s="45">
        <v>5</v>
      </c>
      <c r="F7" s="45" t="s">
        <v>86</v>
      </c>
      <c r="G7" s="45" t="s">
        <v>86</v>
      </c>
      <c r="H7" s="45" t="s">
        <v>86</v>
      </c>
      <c r="I7" s="46" t="s">
        <v>86</v>
      </c>
      <c r="J7" s="51">
        <f>SUM(C7:I7)</f>
        <v>20</v>
      </c>
    </row>
    <row r="8" spans="2:10" ht="15.75" thickBot="1" x14ac:dyDescent="0.3"/>
    <row r="9" spans="2:10" ht="15.75" thickBot="1" x14ac:dyDescent="0.3">
      <c r="B9" s="52" t="s">
        <v>87</v>
      </c>
      <c r="C9" s="53" t="s">
        <v>78</v>
      </c>
      <c r="D9" s="54" t="s">
        <v>79</v>
      </c>
      <c r="E9" s="54" t="s">
        <v>80</v>
      </c>
      <c r="F9" s="54" t="s">
        <v>81</v>
      </c>
      <c r="G9" s="54" t="s">
        <v>82</v>
      </c>
      <c r="H9" s="54" t="s">
        <v>83</v>
      </c>
      <c r="I9" s="55" t="s">
        <v>84</v>
      </c>
      <c r="J9" s="56" t="s">
        <v>85</v>
      </c>
    </row>
    <row r="10" spans="2:10" x14ac:dyDescent="0.25">
      <c r="B10" s="60" t="s">
        <v>11</v>
      </c>
      <c r="C10" s="57">
        <v>20</v>
      </c>
      <c r="D10" s="47" t="s">
        <v>86</v>
      </c>
      <c r="E10" s="47">
        <v>9</v>
      </c>
      <c r="F10" s="47">
        <v>21</v>
      </c>
      <c r="G10" s="47">
        <v>18</v>
      </c>
      <c r="H10" s="47">
        <v>13</v>
      </c>
      <c r="I10" s="48">
        <v>13</v>
      </c>
      <c r="J10" s="49">
        <f>SUM(C10:I10)</f>
        <v>94</v>
      </c>
    </row>
    <row r="11" spans="2:10" x14ac:dyDescent="0.25">
      <c r="B11" s="61" t="s">
        <v>20</v>
      </c>
      <c r="C11" s="58" t="s">
        <v>86</v>
      </c>
      <c r="D11" s="43">
        <v>28</v>
      </c>
      <c r="E11" s="43">
        <v>24</v>
      </c>
      <c r="F11" s="43">
        <v>7</v>
      </c>
      <c r="G11" s="43">
        <v>13</v>
      </c>
      <c r="H11" s="43">
        <v>11</v>
      </c>
      <c r="I11" s="44" t="s">
        <v>86</v>
      </c>
      <c r="J11" s="50">
        <f>SUM(C11:I11)</f>
        <v>83</v>
      </c>
    </row>
    <row r="12" spans="2:10" x14ac:dyDescent="0.25">
      <c r="B12" s="61" t="s">
        <v>12</v>
      </c>
      <c r="C12" s="58">
        <v>15</v>
      </c>
      <c r="D12" s="43" t="s">
        <v>86</v>
      </c>
      <c r="E12" s="43" t="s">
        <v>86</v>
      </c>
      <c r="F12" s="43">
        <v>28</v>
      </c>
      <c r="G12" s="43">
        <v>15</v>
      </c>
      <c r="H12" s="43" t="s">
        <v>86</v>
      </c>
      <c r="I12" s="44">
        <v>15</v>
      </c>
      <c r="J12" s="50">
        <f>SUM(C12:I12)</f>
        <v>73</v>
      </c>
    </row>
    <row r="13" spans="2:10" x14ac:dyDescent="0.25">
      <c r="B13" s="61" t="s">
        <v>10</v>
      </c>
      <c r="C13" s="73" t="s">
        <v>94</v>
      </c>
      <c r="D13" s="43">
        <v>9</v>
      </c>
      <c r="E13" s="72" t="s">
        <v>93</v>
      </c>
      <c r="F13" s="43">
        <v>16</v>
      </c>
      <c r="G13" s="43">
        <v>8</v>
      </c>
      <c r="H13" s="43">
        <v>15</v>
      </c>
      <c r="I13" s="44" t="s">
        <v>86</v>
      </c>
      <c r="J13" s="50">
        <v>71</v>
      </c>
    </row>
    <row r="14" spans="2:10" ht="15.75" thickBot="1" x14ac:dyDescent="0.3">
      <c r="B14" s="62" t="s">
        <v>27</v>
      </c>
      <c r="C14" s="59">
        <v>13</v>
      </c>
      <c r="D14" s="45">
        <v>11</v>
      </c>
      <c r="E14" s="45">
        <v>8</v>
      </c>
      <c r="F14" s="45">
        <v>9</v>
      </c>
      <c r="G14" s="45">
        <v>9</v>
      </c>
      <c r="H14" s="45" t="s">
        <v>86</v>
      </c>
      <c r="I14" s="46" t="s">
        <v>86</v>
      </c>
      <c r="J14" s="51">
        <f>SUM(C14:I14)</f>
        <v>50</v>
      </c>
    </row>
    <row r="15" spans="2:10" ht="15.75" thickBot="1" x14ac:dyDescent="0.3"/>
    <row r="16" spans="2:10" ht="15.75" thickBot="1" x14ac:dyDescent="0.3">
      <c r="B16" s="52" t="s">
        <v>89</v>
      </c>
      <c r="C16" s="53" t="s">
        <v>78</v>
      </c>
      <c r="D16" s="54" t="s">
        <v>79</v>
      </c>
      <c r="E16" s="54" t="s">
        <v>80</v>
      </c>
      <c r="F16" s="54" t="s">
        <v>81</v>
      </c>
      <c r="G16" s="54" t="s">
        <v>82</v>
      </c>
      <c r="H16" s="54" t="s">
        <v>83</v>
      </c>
      <c r="I16" s="55" t="s">
        <v>84</v>
      </c>
      <c r="J16" s="56" t="s">
        <v>85</v>
      </c>
    </row>
    <row r="17" spans="2:10" x14ac:dyDescent="0.25">
      <c r="B17" s="60" t="s">
        <v>27</v>
      </c>
      <c r="C17" s="57"/>
      <c r="D17" s="47"/>
      <c r="E17" s="47"/>
      <c r="F17" s="47"/>
      <c r="G17" s="47"/>
      <c r="H17" s="47"/>
      <c r="I17" s="48"/>
      <c r="J17" s="49">
        <f>SUM(C17:I17)</f>
        <v>0</v>
      </c>
    </row>
    <row r="18" spans="2:10" x14ac:dyDescent="0.25">
      <c r="B18" s="61" t="s">
        <v>20</v>
      </c>
      <c r="C18" s="58"/>
      <c r="D18" s="43"/>
      <c r="E18" s="43"/>
      <c r="F18" s="43"/>
      <c r="G18" s="43"/>
      <c r="H18" s="43"/>
      <c r="I18" s="44"/>
      <c r="J18" s="50">
        <f>SUM(C18:I18)</f>
        <v>0</v>
      </c>
    </row>
    <row r="19" spans="2:10" x14ac:dyDescent="0.25">
      <c r="B19" s="61" t="s">
        <v>12</v>
      </c>
      <c r="C19" s="58"/>
      <c r="D19" s="43"/>
      <c r="E19" s="43"/>
      <c r="F19" s="43"/>
      <c r="G19" s="43"/>
      <c r="H19" s="43"/>
      <c r="I19" s="44"/>
      <c r="J19" s="50">
        <f>SUM(C19:I19)</f>
        <v>0</v>
      </c>
    </row>
    <row r="20" spans="2:10" x14ac:dyDescent="0.25">
      <c r="B20" s="61" t="s">
        <v>10</v>
      </c>
      <c r="C20" s="58"/>
      <c r="D20" s="43"/>
      <c r="E20" s="43"/>
      <c r="F20" s="43"/>
      <c r="G20" s="43"/>
      <c r="H20" s="43"/>
      <c r="I20" s="44"/>
      <c r="J20" s="50">
        <f>SUM(C20:I20)</f>
        <v>0</v>
      </c>
    </row>
    <row r="21" spans="2:10" ht="15.75" thickBot="1" x14ac:dyDescent="0.3">
      <c r="B21" s="62" t="s">
        <v>27</v>
      </c>
      <c r="C21" s="59"/>
      <c r="D21" s="45"/>
      <c r="E21" s="45"/>
      <c r="F21" s="45"/>
      <c r="G21" s="45"/>
      <c r="H21" s="45"/>
      <c r="I21" s="46"/>
      <c r="J21" s="51">
        <f>SUM(C21:I21)</f>
        <v>0</v>
      </c>
    </row>
    <row r="23" spans="2:10" ht="15.75" thickBot="1" x14ac:dyDescent="0.3"/>
    <row r="24" spans="2:10" ht="15.75" thickBot="1" x14ac:dyDescent="0.3">
      <c r="B24" s="52" t="s">
        <v>85</v>
      </c>
      <c r="C24" s="53" t="s">
        <v>78</v>
      </c>
      <c r="D24" s="54" t="s">
        <v>79</v>
      </c>
      <c r="E24" s="54" t="s">
        <v>80</v>
      </c>
      <c r="F24" s="54" t="s">
        <v>81</v>
      </c>
      <c r="G24" s="54" t="s">
        <v>82</v>
      </c>
      <c r="H24" s="54" t="s">
        <v>83</v>
      </c>
      <c r="I24" s="55" t="s">
        <v>84</v>
      </c>
      <c r="J24" s="56" t="s">
        <v>85</v>
      </c>
    </row>
    <row r="25" spans="2:10" x14ac:dyDescent="0.25">
      <c r="B25" s="60" t="s">
        <v>20</v>
      </c>
      <c r="C25" s="63">
        <f>SUMIF(UNI,$B25,ZLV)</f>
        <v>0</v>
      </c>
      <c r="D25" s="64">
        <f>SUMIF(UNI,$B25,MLV)</f>
        <v>43</v>
      </c>
      <c r="E25" s="64">
        <f>SUMIF(UNI,$B25,ZENY)</f>
        <v>60</v>
      </c>
      <c r="F25" s="64">
        <f>SUMIF(UNI,$B25,MUZI)</f>
        <v>23</v>
      </c>
      <c r="G25" s="64">
        <f>SUMIF(UNI,$B25,fourmix)</f>
        <v>28</v>
      </c>
      <c r="H25" s="64">
        <f>SUMIF(UNI,$B25,fourm)</f>
        <v>22</v>
      </c>
      <c r="I25" s="65">
        <f>SUMIF(UNI,$B25,fourz)</f>
        <v>0</v>
      </c>
      <c r="J25" s="49">
        <f>SUM(C25:I25)</f>
        <v>176</v>
      </c>
    </row>
    <row r="26" spans="2:10" x14ac:dyDescent="0.25">
      <c r="B26" s="61" t="s">
        <v>11</v>
      </c>
      <c r="C26" s="66">
        <f>SUMIF(UNI,$B26,ZLV)</f>
        <v>40</v>
      </c>
      <c r="D26" s="67">
        <f>SUMIF(UNI,$B26,MLV)</f>
        <v>0</v>
      </c>
      <c r="E26" s="67">
        <f>SUMIF(UNI,$B26,ZENY)</f>
        <v>26</v>
      </c>
      <c r="F26" s="67">
        <v>21</v>
      </c>
      <c r="G26" s="67">
        <f>SUMIF(UNI,$B26,fourmix)</f>
        <v>18</v>
      </c>
      <c r="H26" s="67">
        <f>SUMIF(UNI,$B26,fourm)</f>
        <v>13</v>
      </c>
      <c r="I26" s="68">
        <f>SUMIF(UNI,$B26,fourz)</f>
        <v>26</v>
      </c>
      <c r="J26" s="50">
        <f>SUM(C26:I26)</f>
        <v>144</v>
      </c>
    </row>
    <row r="27" spans="2:10" x14ac:dyDescent="0.25">
      <c r="B27" s="61" t="s">
        <v>27</v>
      </c>
      <c r="C27" s="66">
        <f>SUMIF(UNI,$B27,ZLV)</f>
        <v>26</v>
      </c>
      <c r="D27" s="67">
        <f>SUMIF(UNI,$B27,MLV)</f>
        <v>24</v>
      </c>
      <c r="E27" s="67">
        <f>SUMIF(UNI,$B27,ZENY)</f>
        <v>24</v>
      </c>
      <c r="F27" s="67">
        <f>SUMIF(UNI,$B27,MUZI)</f>
        <v>50</v>
      </c>
      <c r="G27" s="67">
        <f>SUMIF(UNI,$B27,fourmix)</f>
        <v>9</v>
      </c>
      <c r="H27" s="67">
        <f>SUMIF(UNI,$B27,fourm)</f>
        <v>15</v>
      </c>
      <c r="I27" s="68">
        <f>SUMIF(UNI,$B27,fourz)</f>
        <v>15</v>
      </c>
      <c r="J27" s="50">
        <f>SUM(C27:I27)</f>
        <v>163</v>
      </c>
    </row>
    <row r="28" spans="2:10" x14ac:dyDescent="0.25">
      <c r="B28" s="61" t="s">
        <v>10</v>
      </c>
      <c r="C28" s="66">
        <v>8</v>
      </c>
      <c r="D28" s="67">
        <f>SUMIF(UNI,$B28,MLV)</f>
        <v>29</v>
      </c>
      <c r="E28" s="67">
        <v>15</v>
      </c>
      <c r="F28" s="67">
        <f>SUMIF(UNI,$B28,MUZI)</f>
        <v>37</v>
      </c>
      <c r="G28" s="67">
        <v>8</v>
      </c>
      <c r="H28" s="67">
        <f>SUMIF(UNI,$B28,fourm)</f>
        <v>37</v>
      </c>
      <c r="I28" s="68">
        <f>SUMIF(UNI,$B28,fourz)</f>
        <v>0</v>
      </c>
      <c r="J28" s="50">
        <f>SUM(C28:I28)</f>
        <v>134</v>
      </c>
    </row>
    <row r="29" spans="2:10" ht="15.75" thickBot="1" x14ac:dyDescent="0.3">
      <c r="B29" s="62" t="s">
        <v>12</v>
      </c>
      <c r="C29" s="69">
        <f>SUMIF(UNI,$B29,ZLV)</f>
        <v>30</v>
      </c>
      <c r="D29" s="70">
        <f>SUMIF(UNI,$B29,MLV)</f>
        <v>0</v>
      </c>
      <c r="E29" s="70">
        <f>SUMIF(UNI,$B29,ZENY)</f>
        <v>5</v>
      </c>
      <c r="F29" s="70">
        <f>SUMIF(UNI,$B29,MUZI)</f>
        <v>28</v>
      </c>
      <c r="G29" s="70">
        <f>SUMIF(UNI,$B29,fourmix)</f>
        <v>15</v>
      </c>
      <c r="H29" s="70">
        <f>SUMIF(UNI,$B29,fourm)</f>
        <v>0</v>
      </c>
      <c r="I29" s="71">
        <f>SUMIF(UNI,$B29,fourz)</f>
        <v>15</v>
      </c>
      <c r="J29" s="51">
        <f>SUM(C29:I29)</f>
        <v>93</v>
      </c>
    </row>
  </sheetData>
  <sortState ref="B25:J29">
    <sortCondition descending="1" ref="J3:J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N9" sqref="N9"/>
    </sheetView>
  </sheetViews>
  <sheetFormatPr defaultRowHeight="15" x14ac:dyDescent="0.25"/>
  <cols>
    <col min="1" max="1" width="5.140625" customWidth="1"/>
    <col min="2" max="2" width="13.85546875" bestFit="1" customWidth="1"/>
  </cols>
  <sheetData>
    <row r="1" spans="1:10" ht="15.75" thickBot="1" x14ac:dyDescent="0.3">
      <c r="B1" s="52" t="s">
        <v>9</v>
      </c>
      <c r="C1" s="53" t="s">
        <v>78</v>
      </c>
      <c r="D1" s="54" t="s">
        <v>79</v>
      </c>
      <c r="E1" s="54" t="s">
        <v>80</v>
      </c>
      <c r="F1" s="54" t="s">
        <v>81</v>
      </c>
      <c r="G1" s="54" t="s">
        <v>82</v>
      </c>
      <c r="H1" s="54" t="s">
        <v>83</v>
      </c>
      <c r="I1" s="55" t="s">
        <v>84</v>
      </c>
      <c r="J1" s="56" t="s">
        <v>85</v>
      </c>
    </row>
    <row r="2" spans="1:10" x14ac:dyDescent="0.25">
      <c r="A2" s="82" t="s">
        <v>88</v>
      </c>
      <c r="B2" s="60" t="s">
        <v>27</v>
      </c>
      <c r="C2" s="57">
        <v>13</v>
      </c>
      <c r="D2" s="47">
        <v>13</v>
      </c>
      <c r="E2" s="47">
        <v>16</v>
      </c>
      <c r="F2" s="47">
        <v>41</v>
      </c>
      <c r="G2" s="47" t="s">
        <v>86</v>
      </c>
      <c r="H2" s="47">
        <v>15</v>
      </c>
      <c r="I2" s="48">
        <v>15</v>
      </c>
      <c r="J2" s="49">
        <f t="shared" ref="J2:J16" si="0">SUM(C2:I2)</f>
        <v>113</v>
      </c>
    </row>
    <row r="3" spans="1:10" x14ac:dyDescent="0.25">
      <c r="A3" s="83"/>
      <c r="B3" s="61" t="s">
        <v>20</v>
      </c>
      <c r="C3" s="58" t="s">
        <v>86</v>
      </c>
      <c r="D3" s="43">
        <v>15</v>
      </c>
      <c r="E3" s="43">
        <v>36</v>
      </c>
      <c r="F3" s="43">
        <v>16</v>
      </c>
      <c r="G3" s="43">
        <v>15</v>
      </c>
      <c r="H3" s="43">
        <v>11</v>
      </c>
      <c r="I3" s="44" t="s">
        <v>86</v>
      </c>
      <c r="J3" s="50">
        <f t="shared" si="0"/>
        <v>93</v>
      </c>
    </row>
    <row r="4" spans="1:10" x14ac:dyDescent="0.25">
      <c r="A4" s="83"/>
      <c r="B4" s="61" t="s">
        <v>10</v>
      </c>
      <c r="C4" s="58" t="s">
        <v>86</v>
      </c>
      <c r="D4" s="43">
        <v>20</v>
      </c>
      <c r="E4" s="43">
        <v>22</v>
      </c>
      <c r="F4" s="43">
        <v>21</v>
      </c>
      <c r="G4" s="43">
        <v>8</v>
      </c>
      <c r="H4" s="43">
        <v>22</v>
      </c>
      <c r="I4" s="44" t="s">
        <v>86</v>
      </c>
      <c r="J4" s="50">
        <f t="shared" si="0"/>
        <v>93</v>
      </c>
    </row>
    <row r="5" spans="1:10" x14ac:dyDescent="0.25">
      <c r="A5" s="83"/>
      <c r="B5" s="61" t="s">
        <v>11</v>
      </c>
      <c r="C5" s="58">
        <v>20</v>
      </c>
      <c r="D5" s="43" t="s">
        <v>86</v>
      </c>
      <c r="E5" s="43">
        <v>17</v>
      </c>
      <c r="F5" s="43">
        <v>21</v>
      </c>
      <c r="G5" s="43" t="s">
        <v>86</v>
      </c>
      <c r="H5" s="43" t="s">
        <v>86</v>
      </c>
      <c r="I5" s="44">
        <v>13</v>
      </c>
      <c r="J5" s="50">
        <f t="shared" si="0"/>
        <v>71</v>
      </c>
    </row>
    <row r="6" spans="1:10" ht="15.75" thickBot="1" x14ac:dyDescent="0.3">
      <c r="A6" s="84"/>
      <c r="B6" s="62" t="s">
        <v>12</v>
      </c>
      <c r="C6" s="59">
        <v>15</v>
      </c>
      <c r="D6" s="45" t="s">
        <v>86</v>
      </c>
      <c r="E6" s="45">
        <v>5</v>
      </c>
      <c r="F6" s="45" t="s">
        <v>86</v>
      </c>
      <c r="G6" s="45" t="s">
        <v>86</v>
      </c>
      <c r="H6" s="45" t="s">
        <v>86</v>
      </c>
      <c r="I6" s="46" t="s">
        <v>86</v>
      </c>
      <c r="J6" s="51">
        <f t="shared" si="0"/>
        <v>20</v>
      </c>
    </row>
    <row r="7" spans="1:10" x14ac:dyDescent="0.25">
      <c r="A7" s="82" t="s">
        <v>87</v>
      </c>
      <c r="B7" s="60" t="s">
        <v>11</v>
      </c>
      <c r="C7" s="57">
        <v>20</v>
      </c>
      <c r="D7" s="47" t="s">
        <v>86</v>
      </c>
      <c r="E7" s="47">
        <v>9</v>
      </c>
      <c r="F7" s="47">
        <v>21</v>
      </c>
      <c r="G7" s="47">
        <v>18</v>
      </c>
      <c r="H7" s="47">
        <v>13</v>
      </c>
      <c r="I7" s="48">
        <v>13</v>
      </c>
      <c r="J7" s="49">
        <f t="shared" si="0"/>
        <v>94</v>
      </c>
    </row>
    <row r="8" spans="1:10" x14ac:dyDescent="0.25">
      <c r="A8" s="83"/>
      <c r="B8" s="61" t="s">
        <v>20</v>
      </c>
      <c r="C8" s="58" t="s">
        <v>86</v>
      </c>
      <c r="D8" s="43">
        <v>28</v>
      </c>
      <c r="E8" s="43">
        <v>24</v>
      </c>
      <c r="F8" s="43">
        <v>7</v>
      </c>
      <c r="G8" s="43">
        <v>13</v>
      </c>
      <c r="H8" s="43">
        <v>11</v>
      </c>
      <c r="I8" s="44" t="s">
        <v>86</v>
      </c>
      <c r="J8" s="50">
        <f t="shared" si="0"/>
        <v>83</v>
      </c>
    </row>
    <row r="9" spans="1:10" x14ac:dyDescent="0.25">
      <c r="A9" s="83"/>
      <c r="B9" s="61" t="s">
        <v>12</v>
      </c>
      <c r="C9" s="58">
        <v>15</v>
      </c>
      <c r="D9" s="43" t="s">
        <v>86</v>
      </c>
      <c r="E9" s="43" t="s">
        <v>86</v>
      </c>
      <c r="F9" s="43">
        <v>28</v>
      </c>
      <c r="G9" s="43">
        <v>15</v>
      </c>
      <c r="H9" s="43" t="s">
        <v>86</v>
      </c>
      <c r="I9" s="44">
        <v>15</v>
      </c>
      <c r="J9" s="50">
        <f t="shared" si="0"/>
        <v>73</v>
      </c>
    </row>
    <row r="10" spans="1:10" x14ac:dyDescent="0.25">
      <c r="A10" s="83"/>
      <c r="B10" s="61" t="s">
        <v>10</v>
      </c>
      <c r="C10" s="58" t="s">
        <v>86</v>
      </c>
      <c r="D10" s="43">
        <v>9</v>
      </c>
      <c r="E10" s="43">
        <v>22</v>
      </c>
      <c r="F10" s="43">
        <v>16</v>
      </c>
      <c r="G10" s="43">
        <v>8</v>
      </c>
      <c r="H10" s="43">
        <v>15</v>
      </c>
      <c r="I10" s="44" t="s">
        <v>86</v>
      </c>
      <c r="J10" s="50">
        <f t="shared" si="0"/>
        <v>70</v>
      </c>
    </row>
    <row r="11" spans="1:10" ht="15.75" thickBot="1" x14ac:dyDescent="0.3">
      <c r="A11" s="84"/>
      <c r="B11" s="62" t="s">
        <v>27</v>
      </c>
      <c r="C11" s="59">
        <v>13</v>
      </c>
      <c r="D11" s="45">
        <v>11</v>
      </c>
      <c r="E11" s="45">
        <v>8</v>
      </c>
      <c r="F11" s="45">
        <v>9</v>
      </c>
      <c r="G11" s="45">
        <v>9</v>
      </c>
      <c r="H11" s="45" t="s">
        <v>86</v>
      </c>
      <c r="I11" s="46" t="s">
        <v>86</v>
      </c>
      <c r="J11" s="51">
        <f t="shared" si="0"/>
        <v>50</v>
      </c>
    </row>
    <row r="12" spans="1:10" x14ac:dyDescent="0.25">
      <c r="A12" s="83" t="s">
        <v>89</v>
      </c>
      <c r="B12" s="60" t="s">
        <v>11</v>
      </c>
      <c r="C12" s="57">
        <f>SUMIF(UNIV3,$B12,zelv3)</f>
        <v>0</v>
      </c>
      <c r="D12" s="57">
        <f>SUMIF(UNIV3,$B12,mulv3)</f>
        <v>0</v>
      </c>
      <c r="E12" s="57">
        <f>SUMIF(UNIV3,$B12,zeny3)</f>
        <v>0</v>
      </c>
      <c r="F12" s="57">
        <f>SUMIF(UNIV3,$B12,muzi3)</f>
        <v>0</v>
      </c>
      <c r="G12" s="57">
        <f>SUMIF(UNIV3,$B12,fourmix3)</f>
        <v>0</v>
      </c>
      <c r="H12" s="57">
        <f>SUMIF(UNIV3,$B12,fourm3)</f>
        <v>0</v>
      </c>
      <c r="I12" s="57">
        <f>SUMIF(UNIV3,$B12,fourz3)</f>
        <v>0</v>
      </c>
      <c r="J12" s="49">
        <f t="shared" si="0"/>
        <v>0</v>
      </c>
    </row>
    <row r="13" spans="1:10" x14ac:dyDescent="0.25">
      <c r="A13" s="83"/>
      <c r="B13" s="61" t="s">
        <v>20</v>
      </c>
      <c r="C13" s="57">
        <f>SUMIF(UNIV3,$B13,zelv3)</f>
        <v>0</v>
      </c>
      <c r="D13" s="57">
        <f>SUMIF(UNIV3,$B13,mulv3)</f>
        <v>0</v>
      </c>
      <c r="E13" s="57">
        <f>SUMIF(UNIV3,$B13,zeny3)</f>
        <v>0</v>
      </c>
      <c r="F13" s="57">
        <f>SUMIF(UNIV3,$B13,muzi3)</f>
        <v>0</v>
      </c>
      <c r="G13" s="57">
        <f>SUMIF(UNIV3,$B13,fourmix3)</f>
        <v>0</v>
      </c>
      <c r="H13" s="57">
        <f>SUMIF(UNIV3,$B13,fourm3)</f>
        <v>0</v>
      </c>
      <c r="I13" s="57">
        <f>SUMIF(UNIV3,$B13,fourz3)</f>
        <v>0</v>
      </c>
      <c r="J13" s="50">
        <f t="shared" si="0"/>
        <v>0</v>
      </c>
    </row>
    <row r="14" spans="1:10" x14ac:dyDescent="0.25">
      <c r="A14" s="83"/>
      <c r="B14" s="61" t="s">
        <v>12</v>
      </c>
      <c r="C14" s="57">
        <f>SUMIF(UNIV3,$B14,zelv3)</f>
        <v>0</v>
      </c>
      <c r="D14" s="57">
        <f>SUMIF(UNIV3,$B14,mulv3)</f>
        <v>0</v>
      </c>
      <c r="E14" s="57">
        <f>SUMIF(UNIV3,$B14,zeny3)</f>
        <v>0</v>
      </c>
      <c r="F14" s="57">
        <f>SUMIF(UNIV3,$B14,muzi3)</f>
        <v>0</v>
      </c>
      <c r="G14" s="57">
        <f>SUMIF(UNIV3,$B14,fourmix3)</f>
        <v>0</v>
      </c>
      <c r="H14" s="57">
        <f>SUMIF(UNIV3,$B14,fourm3)</f>
        <v>0</v>
      </c>
      <c r="I14" s="57">
        <f>SUMIF(UNIV3,$B14,fourz3)</f>
        <v>0</v>
      </c>
      <c r="J14" s="50">
        <f t="shared" si="0"/>
        <v>0</v>
      </c>
    </row>
    <row r="15" spans="1:10" x14ac:dyDescent="0.25">
      <c r="A15" s="83"/>
      <c r="B15" s="61" t="s">
        <v>10</v>
      </c>
      <c r="C15" s="57">
        <f>SUMIF(UNIV3,$B15,zelv3)</f>
        <v>0</v>
      </c>
      <c r="D15" s="57">
        <f>SUMIF(UNIV3,$B15,mulv3)</f>
        <v>0</v>
      </c>
      <c r="E15" s="57">
        <f>SUMIF(UNIV3,$B15,zeny3)</f>
        <v>0</v>
      </c>
      <c r="F15" s="57">
        <f>SUMIF(UNIV3,$B15,muzi3)</f>
        <v>0</v>
      </c>
      <c r="G15" s="57">
        <f>SUMIF(UNIV3,$B15,fourmix3)</f>
        <v>0</v>
      </c>
      <c r="H15" s="57">
        <f>SUMIF(UNIV3,$B15,fourm3)</f>
        <v>0</v>
      </c>
      <c r="I15" s="57">
        <f>SUMIF(UNIV3,$B15,fourz3)</f>
        <v>0</v>
      </c>
      <c r="J15" s="50">
        <f t="shared" si="0"/>
        <v>0</v>
      </c>
    </row>
    <row r="16" spans="1:10" ht="15.75" thickBot="1" x14ac:dyDescent="0.3">
      <c r="A16" s="84"/>
      <c r="B16" s="62" t="s">
        <v>27</v>
      </c>
      <c r="C16" s="57">
        <f>SUMIF(UNIV3,$B16,zelv3)</f>
        <v>0</v>
      </c>
      <c r="D16" s="57">
        <f>SUMIF(UNIV3,$B16,mulv3)</f>
        <v>0</v>
      </c>
      <c r="E16" s="57">
        <f>SUMIF(UNIV3,$B16,zeny3)</f>
        <v>0</v>
      </c>
      <c r="F16" s="57">
        <f>SUMIF(UNIV3,$B16,muzi3)</f>
        <v>0</v>
      </c>
      <c r="G16" s="57">
        <f>SUMIF(UNIV3,$B16,fourmix3)</f>
        <v>0</v>
      </c>
      <c r="H16" s="57">
        <f>SUMIF(UNIV3,$B16,fourm3)</f>
        <v>0</v>
      </c>
      <c r="I16" s="57">
        <f>SUMIF(UNIV3,$B16,fourz3)</f>
        <v>0</v>
      </c>
      <c r="J16" s="51">
        <f t="shared" si="0"/>
        <v>0</v>
      </c>
    </row>
  </sheetData>
  <mergeCells count="3">
    <mergeCell ref="A2:A6"/>
    <mergeCell ref="A7:A11"/>
    <mergeCell ref="A12:A1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G12" sqref="G12"/>
    </sheetView>
  </sheetViews>
  <sheetFormatPr defaultColWidth="38.140625" defaultRowHeight="12.75" x14ac:dyDescent="0.2"/>
  <cols>
    <col min="1" max="1" width="4.42578125" style="1" customWidth="1"/>
    <col min="2" max="2" width="14.5703125" style="1" bestFit="1" customWidth="1"/>
    <col min="3" max="3" width="18.7109375" style="1" bestFit="1" customWidth="1"/>
    <col min="4" max="4" width="10.140625" style="1" bestFit="1" customWidth="1"/>
    <col min="5" max="5" width="13" style="1" bestFit="1" customWidth="1"/>
    <col min="6" max="6" width="7.140625" style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8</v>
      </c>
      <c r="C5" s="4" t="s">
        <v>7</v>
      </c>
      <c r="D5" s="5"/>
      <c r="E5" s="3"/>
    </row>
    <row r="6" spans="2:8" ht="14.25" x14ac:dyDescent="0.2">
      <c r="B6" s="2"/>
      <c r="C6" s="2"/>
      <c r="D6" s="3"/>
      <c r="E6" s="3"/>
    </row>
    <row r="7" spans="2:8" ht="16.5" thickBot="1" x14ac:dyDescent="0.3">
      <c r="B7" s="4" t="s">
        <v>9</v>
      </c>
      <c r="C7" s="4" t="s">
        <v>3</v>
      </c>
      <c r="D7" s="5" t="s">
        <v>2</v>
      </c>
      <c r="E7" s="5" t="s">
        <v>1</v>
      </c>
      <c r="F7" s="5" t="s">
        <v>76</v>
      </c>
    </row>
    <row r="8" spans="2:8" ht="15" x14ac:dyDescent="0.25">
      <c r="B8" s="14" t="s">
        <v>12</v>
      </c>
      <c r="C8" s="15" t="s">
        <v>13</v>
      </c>
      <c r="D8" s="25">
        <v>5.9525462962962969E-3</v>
      </c>
      <c r="E8" s="16">
        <v>1</v>
      </c>
      <c r="F8" s="17">
        <v>15</v>
      </c>
      <c r="G8" s="8"/>
      <c r="H8" s="8"/>
    </row>
    <row r="9" spans="2:8" ht="15" x14ac:dyDescent="0.25">
      <c r="B9" s="18" t="s">
        <v>27</v>
      </c>
      <c r="C9" s="9" t="s">
        <v>28</v>
      </c>
      <c r="D9" s="26">
        <v>6.4907407407407414E-3</v>
      </c>
      <c r="E9" s="13">
        <v>2</v>
      </c>
      <c r="F9" s="19">
        <v>13</v>
      </c>
      <c r="G9" s="8"/>
      <c r="H9" s="8"/>
    </row>
    <row r="10" spans="2:8" ht="15" x14ac:dyDescent="0.25">
      <c r="B10" s="18" t="s">
        <v>11</v>
      </c>
      <c r="C10" s="9" t="s">
        <v>30</v>
      </c>
      <c r="D10" s="26">
        <v>6.6597222222222223E-3</v>
      </c>
      <c r="E10" s="13">
        <v>3</v>
      </c>
      <c r="F10" s="19">
        <v>11</v>
      </c>
      <c r="G10" s="8"/>
      <c r="H10" s="8"/>
    </row>
    <row r="11" spans="2:8" ht="15.75" thickBot="1" x14ac:dyDescent="0.3">
      <c r="B11" s="20" t="s">
        <v>11</v>
      </c>
      <c r="C11" s="21" t="s">
        <v>29</v>
      </c>
      <c r="D11" s="27">
        <v>6.7094907407407416E-3</v>
      </c>
      <c r="E11" s="22">
        <v>4</v>
      </c>
      <c r="F11" s="23">
        <v>9</v>
      </c>
      <c r="G11" s="8"/>
      <c r="H11" s="8"/>
    </row>
    <row r="12" spans="2:8" x14ac:dyDescent="0.2">
      <c r="B12" s="74" t="s">
        <v>10</v>
      </c>
      <c r="C12" s="74" t="s">
        <v>40</v>
      </c>
      <c r="D12" s="75">
        <v>6.7280092592592591E-3</v>
      </c>
      <c r="E12" s="76">
        <v>5</v>
      </c>
      <c r="F12" s="76">
        <v>8</v>
      </c>
    </row>
  </sheetData>
  <autoFilter ref="B7:E11">
    <sortState ref="B8:E11">
      <sortCondition ref="D7:D11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opLeftCell="A3" workbookViewId="0">
      <selection activeCell="A12" sqref="A12"/>
    </sheetView>
  </sheetViews>
  <sheetFormatPr defaultColWidth="38.140625" defaultRowHeight="12.75" x14ac:dyDescent="0.2"/>
  <cols>
    <col min="1" max="1" width="3.7109375" style="1" customWidth="1"/>
    <col min="2" max="2" width="14.5703125" style="1" bestFit="1" customWidth="1"/>
    <col min="3" max="3" width="17.42578125" style="1" bestFit="1" customWidth="1"/>
    <col min="4" max="4" width="14.7109375" style="1" customWidth="1"/>
    <col min="5" max="5" width="13" style="1" bestFit="1" customWidth="1"/>
    <col min="6" max="6" width="7.140625" style="1" bestFit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14</v>
      </c>
      <c r="C5" s="4" t="s">
        <v>15</v>
      </c>
      <c r="D5" s="5"/>
      <c r="E5" s="3"/>
    </row>
    <row r="6" spans="2:8" ht="14.25" x14ac:dyDescent="0.2">
      <c r="B6" s="2"/>
      <c r="C6" s="2"/>
      <c r="D6" s="3"/>
      <c r="E6" s="3"/>
    </row>
    <row r="7" spans="2:8" ht="16.5" thickBot="1" x14ac:dyDescent="0.3">
      <c r="B7" s="4" t="s">
        <v>9</v>
      </c>
      <c r="C7" s="4" t="s">
        <v>3</v>
      </c>
      <c r="D7" s="5" t="s">
        <v>2</v>
      </c>
      <c r="E7" s="5" t="s">
        <v>1</v>
      </c>
      <c r="F7" s="5" t="s">
        <v>76</v>
      </c>
    </row>
    <row r="8" spans="2:8" ht="15" x14ac:dyDescent="0.25">
      <c r="B8" s="14" t="s">
        <v>20</v>
      </c>
      <c r="C8" s="24" t="s">
        <v>42</v>
      </c>
      <c r="D8" s="25">
        <v>4.9432870370370368E-3</v>
      </c>
      <c r="E8" s="16">
        <v>1</v>
      </c>
      <c r="F8" s="17">
        <v>15</v>
      </c>
    </row>
    <row r="9" spans="2:8" ht="15" x14ac:dyDescent="0.25">
      <c r="B9" s="18" t="s">
        <v>20</v>
      </c>
      <c r="C9" s="10" t="s">
        <v>41</v>
      </c>
      <c r="D9" s="26">
        <v>5.1006944444444442E-3</v>
      </c>
      <c r="E9" s="13">
        <v>2</v>
      </c>
      <c r="F9" s="19">
        <v>13</v>
      </c>
    </row>
    <row r="10" spans="2:8" ht="15" x14ac:dyDescent="0.25">
      <c r="B10" s="18" t="s">
        <v>27</v>
      </c>
      <c r="C10" s="9" t="s">
        <v>32</v>
      </c>
      <c r="D10" s="26">
        <v>5.1365740740740738E-3</v>
      </c>
      <c r="E10" s="13">
        <v>3</v>
      </c>
      <c r="F10" s="19">
        <v>11</v>
      </c>
    </row>
    <row r="11" spans="2:8" ht="15.75" thickBot="1" x14ac:dyDescent="0.3">
      <c r="B11" s="20" t="s">
        <v>10</v>
      </c>
      <c r="C11" s="21" t="s">
        <v>31</v>
      </c>
      <c r="D11" s="27">
        <v>5.1828703703703698E-3</v>
      </c>
      <c r="E11" s="22">
        <v>4</v>
      </c>
      <c r="F11" s="23">
        <v>9</v>
      </c>
    </row>
  </sheetData>
  <autoFilter ref="B7:E11">
    <sortState ref="B8:E11">
      <sortCondition ref="D7:D11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A14" sqref="A14"/>
    </sheetView>
  </sheetViews>
  <sheetFormatPr defaultColWidth="38.140625" defaultRowHeight="12.75" x14ac:dyDescent="0.2"/>
  <cols>
    <col min="1" max="1" width="3.5703125" style="1" customWidth="1"/>
    <col min="2" max="2" width="14.5703125" style="1" bestFit="1" customWidth="1"/>
    <col min="3" max="3" width="18.140625" style="1" bestFit="1" customWidth="1"/>
    <col min="4" max="4" width="12" style="1" customWidth="1"/>
    <col min="5" max="5" width="13" style="1" bestFit="1" customWidth="1"/>
    <col min="6" max="6" width="7.140625" style="1" bestFit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16</v>
      </c>
      <c r="C5" s="4" t="s">
        <v>4</v>
      </c>
      <c r="D5" s="5"/>
      <c r="E5" s="3"/>
    </row>
    <row r="6" spans="2:8" ht="14.25" x14ac:dyDescent="0.2">
      <c r="B6" s="2"/>
      <c r="C6" s="2"/>
      <c r="D6" s="3"/>
      <c r="E6" s="3"/>
    </row>
    <row r="7" spans="2:8" ht="16.5" thickBot="1" x14ac:dyDescent="0.3">
      <c r="B7" s="4" t="s">
        <v>9</v>
      </c>
      <c r="C7" s="4" t="s">
        <v>3</v>
      </c>
      <c r="D7" s="5" t="s">
        <v>2</v>
      </c>
      <c r="E7" s="5" t="s">
        <v>1</v>
      </c>
      <c r="F7" s="5" t="s">
        <v>76</v>
      </c>
    </row>
    <row r="8" spans="2:8" ht="15" x14ac:dyDescent="0.25">
      <c r="B8" s="14" t="s">
        <v>10</v>
      </c>
      <c r="C8" s="15" t="s">
        <v>43</v>
      </c>
      <c r="D8" s="25">
        <v>5.3125000000000004E-3</v>
      </c>
      <c r="E8" s="16">
        <v>1</v>
      </c>
      <c r="F8" s="17">
        <v>15</v>
      </c>
    </row>
    <row r="9" spans="2:8" ht="15" x14ac:dyDescent="0.25">
      <c r="B9" s="18" t="s">
        <v>20</v>
      </c>
      <c r="C9" s="9" t="s">
        <v>21</v>
      </c>
      <c r="D9" s="26">
        <v>5.3287037037037036E-3</v>
      </c>
      <c r="E9" s="13">
        <v>2</v>
      </c>
      <c r="F9" s="19">
        <v>13</v>
      </c>
    </row>
    <row r="10" spans="2:8" ht="15" x14ac:dyDescent="0.25">
      <c r="B10" s="18" t="s">
        <v>20</v>
      </c>
      <c r="C10" s="9" t="s">
        <v>22</v>
      </c>
      <c r="D10" s="26">
        <v>5.5231481481481486E-3</v>
      </c>
      <c r="E10" s="13">
        <v>3</v>
      </c>
      <c r="F10" s="19">
        <v>11</v>
      </c>
    </row>
    <row r="11" spans="2:8" ht="15" x14ac:dyDescent="0.25">
      <c r="B11" s="18" t="s">
        <v>11</v>
      </c>
      <c r="C11" s="9" t="s">
        <v>17</v>
      </c>
      <c r="D11" s="26">
        <v>5.5439814814814822E-3</v>
      </c>
      <c r="E11" s="13">
        <v>4</v>
      </c>
      <c r="F11" s="19">
        <v>9</v>
      </c>
    </row>
    <row r="12" spans="2:8" ht="15" x14ac:dyDescent="0.25">
      <c r="B12" s="18" t="s">
        <v>27</v>
      </c>
      <c r="C12" s="9" t="s">
        <v>18</v>
      </c>
      <c r="D12" s="26">
        <v>5.8229166666666663E-3</v>
      </c>
      <c r="E12" s="13">
        <v>5</v>
      </c>
      <c r="F12" s="19">
        <v>8</v>
      </c>
    </row>
    <row r="13" spans="2:8" ht="15.75" x14ac:dyDescent="0.25">
      <c r="B13" s="77" t="s">
        <v>95</v>
      </c>
      <c r="C13" s="78" t="s">
        <v>40</v>
      </c>
      <c r="D13" s="79">
        <v>6.7280092592592591E-3</v>
      </c>
      <c r="E13" s="80">
        <v>6</v>
      </c>
      <c r="F13" s="81">
        <v>7</v>
      </c>
      <c r="G13" s="74" t="s">
        <v>96</v>
      </c>
    </row>
    <row r="14" spans="2:8" ht="15.75" thickBot="1" x14ac:dyDescent="0.3">
      <c r="B14" s="20" t="s">
        <v>12</v>
      </c>
      <c r="C14" s="21" t="s">
        <v>19</v>
      </c>
      <c r="D14" s="27" t="s">
        <v>62</v>
      </c>
      <c r="E14" s="22"/>
      <c r="F14" s="23"/>
    </row>
  </sheetData>
  <autoFilter ref="B7:E14">
    <sortState ref="B8:E15">
      <sortCondition ref="D7:D14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A19" sqref="A19"/>
    </sheetView>
  </sheetViews>
  <sheetFormatPr defaultColWidth="38.140625" defaultRowHeight="12.75" x14ac:dyDescent="0.2"/>
  <cols>
    <col min="1" max="1" width="3.5703125" style="1" customWidth="1"/>
    <col min="2" max="2" width="14.5703125" style="1" bestFit="1" customWidth="1"/>
    <col min="3" max="3" width="16" style="1" bestFit="1" customWidth="1"/>
    <col min="4" max="4" width="12" style="1" customWidth="1"/>
    <col min="5" max="5" width="9.7109375" style="1" customWidth="1"/>
    <col min="6" max="6" width="7.140625" style="1" bestFit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24</v>
      </c>
      <c r="C5" s="4" t="s">
        <v>5</v>
      </c>
      <c r="D5" s="5"/>
      <c r="E5" s="3"/>
    </row>
    <row r="6" spans="2:8" ht="14.25" x14ac:dyDescent="0.2">
      <c r="B6" s="2"/>
      <c r="C6" s="2"/>
      <c r="D6" s="3"/>
      <c r="E6" s="3"/>
    </row>
    <row r="7" spans="2:8" ht="16.5" thickBot="1" x14ac:dyDescent="0.3">
      <c r="B7" s="4" t="s">
        <v>9</v>
      </c>
      <c r="C7" s="4" t="s">
        <v>3</v>
      </c>
      <c r="D7" s="5" t="s">
        <v>2</v>
      </c>
      <c r="E7" s="5" t="s">
        <v>1</v>
      </c>
      <c r="F7" s="5" t="s">
        <v>76</v>
      </c>
    </row>
    <row r="8" spans="2:8" ht="15" x14ac:dyDescent="0.25">
      <c r="B8" s="28" t="s">
        <v>12</v>
      </c>
      <c r="C8" s="15" t="s">
        <v>44</v>
      </c>
      <c r="D8" s="25">
        <v>4.4201388888888892E-3</v>
      </c>
      <c r="E8" s="16">
        <v>1</v>
      </c>
      <c r="F8" s="17">
        <v>15</v>
      </c>
    </row>
    <row r="9" spans="2:8" ht="15" x14ac:dyDescent="0.25">
      <c r="B9" s="29" t="s">
        <v>12</v>
      </c>
      <c r="C9" s="9" t="s">
        <v>63</v>
      </c>
      <c r="D9" s="26">
        <v>4.4942129629629629E-3</v>
      </c>
      <c r="E9" s="13">
        <v>2</v>
      </c>
      <c r="F9" s="19">
        <v>13</v>
      </c>
    </row>
    <row r="10" spans="2:8" ht="15" x14ac:dyDescent="0.25">
      <c r="B10" s="18" t="s">
        <v>10</v>
      </c>
      <c r="C10" s="9" t="s">
        <v>33</v>
      </c>
      <c r="D10" s="26">
        <v>4.6377314814814814E-3</v>
      </c>
      <c r="E10" s="13">
        <v>3</v>
      </c>
      <c r="F10" s="19">
        <v>11</v>
      </c>
    </row>
    <row r="11" spans="2:8" ht="15" x14ac:dyDescent="0.25">
      <c r="B11" s="18" t="s">
        <v>27</v>
      </c>
      <c r="C11" s="9" t="s">
        <v>34</v>
      </c>
      <c r="D11" s="26">
        <v>4.7662037037037039E-3</v>
      </c>
      <c r="E11" s="13">
        <v>4</v>
      </c>
      <c r="F11" s="19">
        <v>9</v>
      </c>
    </row>
    <row r="12" spans="2:8" ht="15" x14ac:dyDescent="0.25">
      <c r="B12" s="18" t="s">
        <v>11</v>
      </c>
      <c r="C12" s="9" t="s">
        <v>46</v>
      </c>
      <c r="D12" s="26">
        <v>4.8333333333333336E-3</v>
      </c>
      <c r="E12" s="13">
        <v>5</v>
      </c>
      <c r="F12" s="19">
        <v>8</v>
      </c>
    </row>
    <row r="13" spans="2:8" ht="15" x14ac:dyDescent="0.25">
      <c r="B13" s="18" t="s">
        <v>20</v>
      </c>
      <c r="C13" s="10" t="s">
        <v>50</v>
      </c>
      <c r="D13" s="26">
        <v>4.8460648148148152E-3</v>
      </c>
      <c r="E13" s="13">
        <v>6</v>
      </c>
      <c r="F13" s="19">
        <v>7</v>
      </c>
    </row>
    <row r="14" spans="2:8" ht="15" x14ac:dyDescent="0.25">
      <c r="B14" s="18" t="s">
        <v>11</v>
      </c>
      <c r="C14" s="9" t="s">
        <v>47</v>
      </c>
      <c r="D14" s="26">
        <v>4.8842592592592592E-3</v>
      </c>
      <c r="E14" s="13">
        <v>7</v>
      </c>
      <c r="F14" s="19">
        <v>6</v>
      </c>
    </row>
    <row r="15" spans="2:8" ht="15" x14ac:dyDescent="0.25">
      <c r="B15" s="18" t="s">
        <v>10</v>
      </c>
      <c r="C15" s="9" t="s">
        <v>23</v>
      </c>
      <c r="D15" s="26">
        <v>5.0208333333333337E-3</v>
      </c>
      <c r="E15" s="13">
        <v>8</v>
      </c>
      <c r="F15" s="19">
        <v>5</v>
      </c>
    </row>
    <row r="16" spans="2:8" ht="15" x14ac:dyDescent="0.25">
      <c r="B16" s="18" t="s">
        <v>11</v>
      </c>
      <c r="C16" s="9" t="s">
        <v>45</v>
      </c>
      <c r="D16" s="26">
        <v>5.0891203703703697E-3</v>
      </c>
      <c r="E16" s="13">
        <v>9</v>
      </c>
      <c r="F16" s="19">
        <v>4</v>
      </c>
    </row>
    <row r="17" spans="2:6" ht="15" x14ac:dyDescent="0.25">
      <c r="B17" s="18" t="s">
        <v>11</v>
      </c>
      <c r="C17" s="9" t="s">
        <v>48</v>
      </c>
      <c r="D17" s="26">
        <v>5.371527777777778E-3</v>
      </c>
      <c r="E17" s="13">
        <v>10</v>
      </c>
      <c r="F17" s="19">
        <v>3</v>
      </c>
    </row>
    <row r="18" spans="2:6" ht="15.75" thickBot="1" x14ac:dyDescent="0.3">
      <c r="B18" s="20" t="s">
        <v>20</v>
      </c>
      <c r="C18" s="30" t="s">
        <v>49</v>
      </c>
      <c r="D18" s="27" t="s">
        <v>62</v>
      </c>
      <c r="E18" s="22"/>
      <c r="F18" s="23"/>
    </row>
  </sheetData>
  <autoFilter ref="B7:E18">
    <sortState ref="B8:E18">
      <sortCondition ref="D7:D18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H10" sqref="H10"/>
    </sheetView>
  </sheetViews>
  <sheetFormatPr defaultColWidth="38.140625" defaultRowHeight="12.75" x14ac:dyDescent="0.2"/>
  <cols>
    <col min="1" max="1" width="4" style="1" customWidth="1"/>
    <col min="2" max="2" width="14.85546875" style="1" customWidth="1"/>
    <col min="3" max="3" width="37.28515625" style="1" bestFit="1" customWidth="1"/>
    <col min="4" max="4" width="10.28515625" style="1" customWidth="1"/>
    <col min="5" max="5" width="9.140625" style="1" customWidth="1"/>
    <col min="6" max="6" width="7.140625" style="1" bestFit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25</v>
      </c>
      <c r="C5" s="4" t="s">
        <v>6</v>
      </c>
      <c r="D5" s="5"/>
      <c r="E5" s="3"/>
    </row>
    <row r="6" spans="2:8" ht="14.25" x14ac:dyDescent="0.2">
      <c r="B6" s="2"/>
      <c r="C6" s="2"/>
      <c r="D6" s="3"/>
      <c r="E6" s="3"/>
    </row>
    <row r="7" spans="2:8" ht="16.5" thickBot="1" x14ac:dyDescent="0.3">
      <c r="B7" s="4" t="s">
        <v>9</v>
      </c>
      <c r="C7" s="4" t="s">
        <v>3</v>
      </c>
      <c r="D7" s="5" t="s">
        <v>64</v>
      </c>
      <c r="E7" s="5" t="s">
        <v>1</v>
      </c>
      <c r="F7" s="5" t="s">
        <v>76</v>
      </c>
    </row>
    <row r="8" spans="2:8" ht="15.75" x14ac:dyDescent="0.25">
      <c r="B8" s="28" t="s">
        <v>12</v>
      </c>
      <c r="C8" s="31" t="s">
        <v>55</v>
      </c>
      <c r="D8" s="39" t="s">
        <v>65</v>
      </c>
      <c r="E8" s="16">
        <v>1</v>
      </c>
      <c r="F8" s="17">
        <v>15</v>
      </c>
    </row>
    <row r="9" spans="2:8" ht="15" x14ac:dyDescent="0.25">
      <c r="B9" s="18" t="s">
        <v>20</v>
      </c>
      <c r="C9" s="10" t="s">
        <v>57</v>
      </c>
      <c r="D9" s="40" t="s">
        <v>69</v>
      </c>
      <c r="E9" s="13">
        <v>2</v>
      </c>
      <c r="F9" s="19">
        <v>13</v>
      </c>
    </row>
    <row r="10" spans="2:8" ht="15.75" x14ac:dyDescent="0.25">
      <c r="B10" s="32" t="s">
        <v>51</v>
      </c>
      <c r="C10" s="11" t="s">
        <v>52</v>
      </c>
      <c r="D10" s="40" t="s">
        <v>66</v>
      </c>
      <c r="E10" s="13">
        <v>3</v>
      </c>
      <c r="F10" s="19">
        <v>11</v>
      </c>
    </row>
    <row r="11" spans="2:8" ht="15.75" x14ac:dyDescent="0.25">
      <c r="B11" s="18" t="s">
        <v>27</v>
      </c>
      <c r="C11" s="11" t="s">
        <v>56</v>
      </c>
      <c r="D11" s="40" t="s">
        <v>68</v>
      </c>
      <c r="E11" s="13">
        <v>4</v>
      </c>
      <c r="F11" s="19">
        <v>9</v>
      </c>
    </row>
    <row r="12" spans="2:8" ht="15" x14ac:dyDescent="0.25">
      <c r="B12" s="18" t="s">
        <v>10</v>
      </c>
      <c r="C12" s="10" t="s">
        <v>58</v>
      </c>
      <c r="D12" s="40" t="s">
        <v>70</v>
      </c>
      <c r="E12" s="13">
        <v>5</v>
      </c>
      <c r="F12" s="19">
        <v>8</v>
      </c>
    </row>
    <row r="13" spans="2:8" ht="16.5" thickBot="1" x14ac:dyDescent="0.3">
      <c r="B13" s="33" t="s">
        <v>53</v>
      </c>
      <c r="C13" s="34" t="s">
        <v>54</v>
      </c>
      <c r="D13" s="41" t="s">
        <v>67</v>
      </c>
      <c r="E13" s="22">
        <v>6</v>
      </c>
      <c r="F13" s="23">
        <v>7</v>
      </c>
    </row>
  </sheetData>
  <autoFilter ref="B7:E13">
    <sortState ref="B8:E13">
      <sortCondition ref="E7:E13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A11" sqref="A11"/>
    </sheetView>
  </sheetViews>
  <sheetFormatPr defaultColWidth="38.140625" defaultRowHeight="12.75" x14ac:dyDescent="0.2"/>
  <cols>
    <col min="1" max="1" width="3.5703125" style="1" customWidth="1"/>
    <col min="2" max="2" width="17" style="1" customWidth="1"/>
    <col min="3" max="3" width="33.5703125" style="1" bestFit="1" customWidth="1"/>
    <col min="4" max="4" width="10" style="1" customWidth="1"/>
    <col min="5" max="5" width="9.42578125" style="1" customWidth="1"/>
    <col min="6" max="6" width="7.140625" style="1" bestFit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26</v>
      </c>
      <c r="C5" s="4" t="s">
        <v>36</v>
      </c>
      <c r="D5" s="5"/>
      <c r="E5" s="3"/>
    </row>
    <row r="6" spans="2:8" ht="14.25" x14ac:dyDescent="0.2">
      <c r="B6" s="2"/>
      <c r="C6" s="2"/>
      <c r="D6" s="3"/>
      <c r="E6" s="3"/>
      <c r="G6" s="1">
        <v>0</v>
      </c>
    </row>
    <row r="7" spans="2:8" ht="16.5" thickBot="1" x14ac:dyDescent="0.3">
      <c r="B7" s="4" t="s">
        <v>9</v>
      </c>
      <c r="C7" s="4" t="s">
        <v>3</v>
      </c>
      <c r="D7" s="5" t="s">
        <v>64</v>
      </c>
      <c r="E7" s="5" t="s">
        <v>1</v>
      </c>
      <c r="F7" s="5" t="s">
        <v>76</v>
      </c>
    </row>
    <row r="8" spans="2:8" ht="15" x14ac:dyDescent="0.25">
      <c r="B8" s="14" t="s">
        <v>10</v>
      </c>
      <c r="C8" s="15" t="s">
        <v>97</v>
      </c>
      <c r="D8" s="25" t="s">
        <v>72</v>
      </c>
      <c r="E8" s="16">
        <v>1</v>
      </c>
      <c r="F8" s="17">
        <v>15</v>
      </c>
    </row>
    <row r="9" spans="2:8" ht="15" x14ac:dyDescent="0.25">
      <c r="B9" s="18" t="s">
        <v>11</v>
      </c>
      <c r="C9" s="12" t="s">
        <v>59</v>
      </c>
      <c r="D9" s="26" t="s">
        <v>71</v>
      </c>
      <c r="E9" s="13">
        <v>2</v>
      </c>
      <c r="F9" s="19">
        <v>13</v>
      </c>
    </row>
    <row r="10" spans="2:8" ht="15.75" thickBot="1" x14ac:dyDescent="0.3">
      <c r="B10" s="20" t="s">
        <v>20</v>
      </c>
      <c r="C10" s="30" t="s">
        <v>60</v>
      </c>
      <c r="D10" s="27" t="s">
        <v>73</v>
      </c>
      <c r="E10" s="22">
        <v>3</v>
      </c>
      <c r="F10" s="23">
        <v>11</v>
      </c>
    </row>
  </sheetData>
  <autoFilter ref="B7:E10">
    <sortState ref="B8:E10">
      <sortCondition descending="1" ref="D7:D10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G6" sqref="G6"/>
    </sheetView>
  </sheetViews>
  <sheetFormatPr defaultColWidth="38.140625" defaultRowHeight="12.75" x14ac:dyDescent="0.2"/>
  <cols>
    <col min="1" max="1" width="3.5703125" style="1" customWidth="1"/>
    <col min="2" max="2" width="14.5703125" style="1" bestFit="1" customWidth="1"/>
    <col min="3" max="3" width="39" style="1" bestFit="1" customWidth="1"/>
    <col min="4" max="4" width="11.85546875" style="1" bestFit="1" customWidth="1"/>
    <col min="5" max="5" width="11" style="1" customWidth="1"/>
    <col min="6" max="6" width="7.140625" style="1" bestFit="1" customWidth="1"/>
    <col min="7" max="7" width="22.7109375" style="1" customWidth="1"/>
    <col min="8" max="8" width="26.7109375" style="1" customWidth="1"/>
    <col min="9" max="257" width="38.140625" style="1"/>
    <col min="258" max="258" width="25.28515625" style="1" customWidth="1"/>
    <col min="259" max="259" width="21.140625" style="1" customWidth="1"/>
    <col min="260" max="260" width="14.7109375" style="1" customWidth="1"/>
    <col min="261" max="261" width="12.42578125" style="1" customWidth="1"/>
    <col min="262" max="262" width="14" style="1" customWidth="1"/>
    <col min="263" max="263" width="22.7109375" style="1" customWidth="1"/>
    <col min="264" max="264" width="26.7109375" style="1" customWidth="1"/>
    <col min="265" max="513" width="38.140625" style="1"/>
    <col min="514" max="514" width="25.28515625" style="1" customWidth="1"/>
    <col min="515" max="515" width="21.140625" style="1" customWidth="1"/>
    <col min="516" max="516" width="14.7109375" style="1" customWidth="1"/>
    <col min="517" max="517" width="12.42578125" style="1" customWidth="1"/>
    <col min="518" max="518" width="14" style="1" customWidth="1"/>
    <col min="519" max="519" width="22.7109375" style="1" customWidth="1"/>
    <col min="520" max="520" width="26.7109375" style="1" customWidth="1"/>
    <col min="521" max="769" width="38.140625" style="1"/>
    <col min="770" max="770" width="25.28515625" style="1" customWidth="1"/>
    <col min="771" max="771" width="21.140625" style="1" customWidth="1"/>
    <col min="772" max="772" width="14.7109375" style="1" customWidth="1"/>
    <col min="773" max="773" width="12.42578125" style="1" customWidth="1"/>
    <col min="774" max="774" width="14" style="1" customWidth="1"/>
    <col min="775" max="775" width="22.7109375" style="1" customWidth="1"/>
    <col min="776" max="776" width="26.7109375" style="1" customWidth="1"/>
    <col min="777" max="1025" width="38.140625" style="1"/>
    <col min="1026" max="1026" width="25.28515625" style="1" customWidth="1"/>
    <col min="1027" max="1027" width="21.140625" style="1" customWidth="1"/>
    <col min="1028" max="1028" width="14.7109375" style="1" customWidth="1"/>
    <col min="1029" max="1029" width="12.42578125" style="1" customWidth="1"/>
    <col min="1030" max="1030" width="14" style="1" customWidth="1"/>
    <col min="1031" max="1031" width="22.7109375" style="1" customWidth="1"/>
    <col min="1032" max="1032" width="26.7109375" style="1" customWidth="1"/>
    <col min="1033" max="1281" width="38.140625" style="1"/>
    <col min="1282" max="1282" width="25.28515625" style="1" customWidth="1"/>
    <col min="1283" max="1283" width="21.140625" style="1" customWidth="1"/>
    <col min="1284" max="1284" width="14.7109375" style="1" customWidth="1"/>
    <col min="1285" max="1285" width="12.42578125" style="1" customWidth="1"/>
    <col min="1286" max="1286" width="14" style="1" customWidth="1"/>
    <col min="1287" max="1287" width="22.7109375" style="1" customWidth="1"/>
    <col min="1288" max="1288" width="26.7109375" style="1" customWidth="1"/>
    <col min="1289" max="1537" width="38.140625" style="1"/>
    <col min="1538" max="1538" width="25.28515625" style="1" customWidth="1"/>
    <col min="1539" max="1539" width="21.140625" style="1" customWidth="1"/>
    <col min="1540" max="1540" width="14.7109375" style="1" customWidth="1"/>
    <col min="1541" max="1541" width="12.42578125" style="1" customWidth="1"/>
    <col min="1542" max="1542" width="14" style="1" customWidth="1"/>
    <col min="1543" max="1543" width="22.7109375" style="1" customWidth="1"/>
    <col min="1544" max="1544" width="26.7109375" style="1" customWidth="1"/>
    <col min="1545" max="1793" width="38.140625" style="1"/>
    <col min="1794" max="1794" width="25.28515625" style="1" customWidth="1"/>
    <col min="1795" max="1795" width="21.140625" style="1" customWidth="1"/>
    <col min="1796" max="1796" width="14.7109375" style="1" customWidth="1"/>
    <col min="1797" max="1797" width="12.42578125" style="1" customWidth="1"/>
    <col min="1798" max="1798" width="14" style="1" customWidth="1"/>
    <col min="1799" max="1799" width="22.7109375" style="1" customWidth="1"/>
    <col min="1800" max="1800" width="26.7109375" style="1" customWidth="1"/>
    <col min="1801" max="2049" width="38.140625" style="1"/>
    <col min="2050" max="2050" width="25.28515625" style="1" customWidth="1"/>
    <col min="2051" max="2051" width="21.140625" style="1" customWidth="1"/>
    <col min="2052" max="2052" width="14.7109375" style="1" customWidth="1"/>
    <col min="2053" max="2053" width="12.42578125" style="1" customWidth="1"/>
    <col min="2054" max="2054" width="14" style="1" customWidth="1"/>
    <col min="2055" max="2055" width="22.7109375" style="1" customWidth="1"/>
    <col min="2056" max="2056" width="26.7109375" style="1" customWidth="1"/>
    <col min="2057" max="2305" width="38.140625" style="1"/>
    <col min="2306" max="2306" width="25.28515625" style="1" customWidth="1"/>
    <col min="2307" max="2307" width="21.140625" style="1" customWidth="1"/>
    <col min="2308" max="2308" width="14.7109375" style="1" customWidth="1"/>
    <col min="2309" max="2309" width="12.42578125" style="1" customWidth="1"/>
    <col min="2310" max="2310" width="14" style="1" customWidth="1"/>
    <col min="2311" max="2311" width="22.7109375" style="1" customWidth="1"/>
    <col min="2312" max="2312" width="26.7109375" style="1" customWidth="1"/>
    <col min="2313" max="2561" width="38.140625" style="1"/>
    <col min="2562" max="2562" width="25.28515625" style="1" customWidth="1"/>
    <col min="2563" max="2563" width="21.140625" style="1" customWidth="1"/>
    <col min="2564" max="2564" width="14.7109375" style="1" customWidth="1"/>
    <col min="2565" max="2565" width="12.42578125" style="1" customWidth="1"/>
    <col min="2566" max="2566" width="14" style="1" customWidth="1"/>
    <col min="2567" max="2567" width="22.7109375" style="1" customWidth="1"/>
    <col min="2568" max="2568" width="26.7109375" style="1" customWidth="1"/>
    <col min="2569" max="2817" width="38.140625" style="1"/>
    <col min="2818" max="2818" width="25.28515625" style="1" customWidth="1"/>
    <col min="2819" max="2819" width="21.140625" style="1" customWidth="1"/>
    <col min="2820" max="2820" width="14.7109375" style="1" customWidth="1"/>
    <col min="2821" max="2821" width="12.42578125" style="1" customWidth="1"/>
    <col min="2822" max="2822" width="14" style="1" customWidth="1"/>
    <col min="2823" max="2823" width="22.7109375" style="1" customWidth="1"/>
    <col min="2824" max="2824" width="26.7109375" style="1" customWidth="1"/>
    <col min="2825" max="3073" width="38.140625" style="1"/>
    <col min="3074" max="3074" width="25.28515625" style="1" customWidth="1"/>
    <col min="3075" max="3075" width="21.140625" style="1" customWidth="1"/>
    <col min="3076" max="3076" width="14.7109375" style="1" customWidth="1"/>
    <col min="3077" max="3077" width="12.42578125" style="1" customWidth="1"/>
    <col min="3078" max="3078" width="14" style="1" customWidth="1"/>
    <col min="3079" max="3079" width="22.7109375" style="1" customWidth="1"/>
    <col min="3080" max="3080" width="26.7109375" style="1" customWidth="1"/>
    <col min="3081" max="3329" width="38.140625" style="1"/>
    <col min="3330" max="3330" width="25.28515625" style="1" customWidth="1"/>
    <col min="3331" max="3331" width="21.140625" style="1" customWidth="1"/>
    <col min="3332" max="3332" width="14.7109375" style="1" customWidth="1"/>
    <col min="3333" max="3333" width="12.42578125" style="1" customWidth="1"/>
    <col min="3334" max="3334" width="14" style="1" customWidth="1"/>
    <col min="3335" max="3335" width="22.7109375" style="1" customWidth="1"/>
    <col min="3336" max="3336" width="26.7109375" style="1" customWidth="1"/>
    <col min="3337" max="3585" width="38.140625" style="1"/>
    <col min="3586" max="3586" width="25.28515625" style="1" customWidth="1"/>
    <col min="3587" max="3587" width="21.140625" style="1" customWidth="1"/>
    <col min="3588" max="3588" width="14.7109375" style="1" customWidth="1"/>
    <col min="3589" max="3589" width="12.42578125" style="1" customWidth="1"/>
    <col min="3590" max="3590" width="14" style="1" customWidth="1"/>
    <col min="3591" max="3591" width="22.7109375" style="1" customWidth="1"/>
    <col min="3592" max="3592" width="26.7109375" style="1" customWidth="1"/>
    <col min="3593" max="3841" width="38.140625" style="1"/>
    <col min="3842" max="3842" width="25.28515625" style="1" customWidth="1"/>
    <col min="3843" max="3843" width="21.140625" style="1" customWidth="1"/>
    <col min="3844" max="3844" width="14.7109375" style="1" customWidth="1"/>
    <col min="3845" max="3845" width="12.42578125" style="1" customWidth="1"/>
    <col min="3846" max="3846" width="14" style="1" customWidth="1"/>
    <col min="3847" max="3847" width="22.7109375" style="1" customWidth="1"/>
    <col min="3848" max="3848" width="26.7109375" style="1" customWidth="1"/>
    <col min="3849" max="4097" width="38.140625" style="1"/>
    <col min="4098" max="4098" width="25.28515625" style="1" customWidth="1"/>
    <col min="4099" max="4099" width="21.140625" style="1" customWidth="1"/>
    <col min="4100" max="4100" width="14.7109375" style="1" customWidth="1"/>
    <col min="4101" max="4101" width="12.42578125" style="1" customWidth="1"/>
    <col min="4102" max="4102" width="14" style="1" customWidth="1"/>
    <col min="4103" max="4103" width="22.7109375" style="1" customWidth="1"/>
    <col min="4104" max="4104" width="26.7109375" style="1" customWidth="1"/>
    <col min="4105" max="4353" width="38.140625" style="1"/>
    <col min="4354" max="4354" width="25.28515625" style="1" customWidth="1"/>
    <col min="4355" max="4355" width="21.140625" style="1" customWidth="1"/>
    <col min="4356" max="4356" width="14.7109375" style="1" customWidth="1"/>
    <col min="4357" max="4357" width="12.42578125" style="1" customWidth="1"/>
    <col min="4358" max="4358" width="14" style="1" customWidth="1"/>
    <col min="4359" max="4359" width="22.7109375" style="1" customWidth="1"/>
    <col min="4360" max="4360" width="26.7109375" style="1" customWidth="1"/>
    <col min="4361" max="4609" width="38.140625" style="1"/>
    <col min="4610" max="4610" width="25.28515625" style="1" customWidth="1"/>
    <col min="4611" max="4611" width="21.140625" style="1" customWidth="1"/>
    <col min="4612" max="4612" width="14.7109375" style="1" customWidth="1"/>
    <col min="4613" max="4613" width="12.42578125" style="1" customWidth="1"/>
    <col min="4614" max="4614" width="14" style="1" customWidth="1"/>
    <col min="4615" max="4615" width="22.7109375" style="1" customWidth="1"/>
    <col min="4616" max="4616" width="26.7109375" style="1" customWidth="1"/>
    <col min="4617" max="4865" width="38.140625" style="1"/>
    <col min="4866" max="4866" width="25.28515625" style="1" customWidth="1"/>
    <col min="4867" max="4867" width="21.140625" style="1" customWidth="1"/>
    <col min="4868" max="4868" width="14.7109375" style="1" customWidth="1"/>
    <col min="4869" max="4869" width="12.42578125" style="1" customWidth="1"/>
    <col min="4870" max="4870" width="14" style="1" customWidth="1"/>
    <col min="4871" max="4871" width="22.7109375" style="1" customWidth="1"/>
    <col min="4872" max="4872" width="26.7109375" style="1" customWidth="1"/>
    <col min="4873" max="5121" width="38.140625" style="1"/>
    <col min="5122" max="5122" width="25.28515625" style="1" customWidth="1"/>
    <col min="5123" max="5123" width="21.140625" style="1" customWidth="1"/>
    <col min="5124" max="5124" width="14.7109375" style="1" customWidth="1"/>
    <col min="5125" max="5125" width="12.42578125" style="1" customWidth="1"/>
    <col min="5126" max="5126" width="14" style="1" customWidth="1"/>
    <col min="5127" max="5127" width="22.7109375" style="1" customWidth="1"/>
    <col min="5128" max="5128" width="26.7109375" style="1" customWidth="1"/>
    <col min="5129" max="5377" width="38.140625" style="1"/>
    <col min="5378" max="5378" width="25.28515625" style="1" customWidth="1"/>
    <col min="5379" max="5379" width="21.140625" style="1" customWidth="1"/>
    <col min="5380" max="5380" width="14.7109375" style="1" customWidth="1"/>
    <col min="5381" max="5381" width="12.42578125" style="1" customWidth="1"/>
    <col min="5382" max="5382" width="14" style="1" customWidth="1"/>
    <col min="5383" max="5383" width="22.7109375" style="1" customWidth="1"/>
    <col min="5384" max="5384" width="26.7109375" style="1" customWidth="1"/>
    <col min="5385" max="5633" width="38.140625" style="1"/>
    <col min="5634" max="5634" width="25.28515625" style="1" customWidth="1"/>
    <col min="5635" max="5635" width="21.140625" style="1" customWidth="1"/>
    <col min="5636" max="5636" width="14.7109375" style="1" customWidth="1"/>
    <col min="5637" max="5637" width="12.42578125" style="1" customWidth="1"/>
    <col min="5638" max="5638" width="14" style="1" customWidth="1"/>
    <col min="5639" max="5639" width="22.7109375" style="1" customWidth="1"/>
    <col min="5640" max="5640" width="26.7109375" style="1" customWidth="1"/>
    <col min="5641" max="5889" width="38.140625" style="1"/>
    <col min="5890" max="5890" width="25.28515625" style="1" customWidth="1"/>
    <col min="5891" max="5891" width="21.140625" style="1" customWidth="1"/>
    <col min="5892" max="5892" width="14.7109375" style="1" customWidth="1"/>
    <col min="5893" max="5893" width="12.42578125" style="1" customWidth="1"/>
    <col min="5894" max="5894" width="14" style="1" customWidth="1"/>
    <col min="5895" max="5895" width="22.7109375" style="1" customWidth="1"/>
    <col min="5896" max="5896" width="26.7109375" style="1" customWidth="1"/>
    <col min="5897" max="6145" width="38.140625" style="1"/>
    <col min="6146" max="6146" width="25.28515625" style="1" customWidth="1"/>
    <col min="6147" max="6147" width="21.140625" style="1" customWidth="1"/>
    <col min="6148" max="6148" width="14.7109375" style="1" customWidth="1"/>
    <col min="6149" max="6149" width="12.42578125" style="1" customWidth="1"/>
    <col min="6150" max="6150" width="14" style="1" customWidth="1"/>
    <col min="6151" max="6151" width="22.7109375" style="1" customWidth="1"/>
    <col min="6152" max="6152" width="26.7109375" style="1" customWidth="1"/>
    <col min="6153" max="6401" width="38.140625" style="1"/>
    <col min="6402" max="6402" width="25.28515625" style="1" customWidth="1"/>
    <col min="6403" max="6403" width="21.140625" style="1" customWidth="1"/>
    <col min="6404" max="6404" width="14.7109375" style="1" customWidth="1"/>
    <col min="6405" max="6405" width="12.42578125" style="1" customWidth="1"/>
    <col min="6406" max="6406" width="14" style="1" customWidth="1"/>
    <col min="6407" max="6407" width="22.7109375" style="1" customWidth="1"/>
    <col min="6408" max="6408" width="26.7109375" style="1" customWidth="1"/>
    <col min="6409" max="6657" width="38.140625" style="1"/>
    <col min="6658" max="6658" width="25.28515625" style="1" customWidth="1"/>
    <col min="6659" max="6659" width="21.140625" style="1" customWidth="1"/>
    <col min="6660" max="6660" width="14.7109375" style="1" customWidth="1"/>
    <col min="6661" max="6661" width="12.42578125" style="1" customWidth="1"/>
    <col min="6662" max="6662" width="14" style="1" customWidth="1"/>
    <col min="6663" max="6663" width="22.7109375" style="1" customWidth="1"/>
    <col min="6664" max="6664" width="26.7109375" style="1" customWidth="1"/>
    <col min="6665" max="6913" width="38.140625" style="1"/>
    <col min="6914" max="6914" width="25.28515625" style="1" customWidth="1"/>
    <col min="6915" max="6915" width="21.140625" style="1" customWidth="1"/>
    <col min="6916" max="6916" width="14.7109375" style="1" customWidth="1"/>
    <col min="6917" max="6917" width="12.42578125" style="1" customWidth="1"/>
    <col min="6918" max="6918" width="14" style="1" customWidth="1"/>
    <col min="6919" max="6919" width="22.7109375" style="1" customWidth="1"/>
    <col min="6920" max="6920" width="26.7109375" style="1" customWidth="1"/>
    <col min="6921" max="7169" width="38.140625" style="1"/>
    <col min="7170" max="7170" width="25.28515625" style="1" customWidth="1"/>
    <col min="7171" max="7171" width="21.140625" style="1" customWidth="1"/>
    <col min="7172" max="7172" width="14.7109375" style="1" customWidth="1"/>
    <col min="7173" max="7173" width="12.42578125" style="1" customWidth="1"/>
    <col min="7174" max="7174" width="14" style="1" customWidth="1"/>
    <col min="7175" max="7175" width="22.7109375" style="1" customWidth="1"/>
    <col min="7176" max="7176" width="26.7109375" style="1" customWidth="1"/>
    <col min="7177" max="7425" width="38.140625" style="1"/>
    <col min="7426" max="7426" width="25.28515625" style="1" customWidth="1"/>
    <col min="7427" max="7427" width="21.140625" style="1" customWidth="1"/>
    <col min="7428" max="7428" width="14.7109375" style="1" customWidth="1"/>
    <col min="7429" max="7429" width="12.42578125" style="1" customWidth="1"/>
    <col min="7430" max="7430" width="14" style="1" customWidth="1"/>
    <col min="7431" max="7431" width="22.7109375" style="1" customWidth="1"/>
    <col min="7432" max="7432" width="26.7109375" style="1" customWidth="1"/>
    <col min="7433" max="7681" width="38.140625" style="1"/>
    <col min="7682" max="7682" width="25.28515625" style="1" customWidth="1"/>
    <col min="7683" max="7683" width="21.140625" style="1" customWidth="1"/>
    <col min="7684" max="7684" width="14.7109375" style="1" customWidth="1"/>
    <col min="7685" max="7685" width="12.42578125" style="1" customWidth="1"/>
    <col min="7686" max="7686" width="14" style="1" customWidth="1"/>
    <col min="7687" max="7687" width="22.7109375" style="1" customWidth="1"/>
    <col min="7688" max="7688" width="26.7109375" style="1" customWidth="1"/>
    <col min="7689" max="7937" width="38.140625" style="1"/>
    <col min="7938" max="7938" width="25.28515625" style="1" customWidth="1"/>
    <col min="7939" max="7939" width="21.140625" style="1" customWidth="1"/>
    <col min="7940" max="7940" width="14.7109375" style="1" customWidth="1"/>
    <col min="7941" max="7941" width="12.42578125" style="1" customWidth="1"/>
    <col min="7942" max="7942" width="14" style="1" customWidth="1"/>
    <col min="7943" max="7943" width="22.7109375" style="1" customWidth="1"/>
    <col min="7944" max="7944" width="26.7109375" style="1" customWidth="1"/>
    <col min="7945" max="8193" width="38.140625" style="1"/>
    <col min="8194" max="8194" width="25.28515625" style="1" customWidth="1"/>
    <col min="8195" max="8195" width="21.140625" style="1" customWidth="1"/>
    <col min="8196" max="8196" width="14.7109375" style="1" customWidth="1"/>
    <col min="8197" max="8197" width="12.42578125" style="1" customWidth="1"/>
    <col min="8198" max="8198" width="14" style="1" customWidth="1"/>
    <col min="8199" max="8199" width="22.7109375" style="1" customWidth="1"/>
    <col min="8200" max="8200" width="26.7109375" style="1" customWidth="1"/>
    <col min="8201" max="8449" width="38.140625" style="1"/>
    <col min="8450" max="8450" width="25.28515625" style="1" customWidth="1"/>
    <col min="8451" max="8451" width="21.140625" style="1" customWidth="1"/>
    <col min="8452" max="8452" width="14.7109375" style="1" customWidth="1"/>
    <col min="8453" max="8453" width="12.42578125" style="1" customWidth="1"/>
    <col min="8454" max="8454" width="14" style="1" customWidth="1"/>
    <col min="8455" max="8455" width="22.7109375" style="1" customWidth="1"/>
    <col min="8456" max="8456" width="26.7109375" style="1" customWidth="1"/>
    <col min="8457" max="8705" width="38.140625" style="1"/>
    <col min="8706" max="8706" width="25.28515625" style="1" customWidth="1"/>
    <col min="8707" max="8707" width="21.140625" style="1" customWidth="1"/>
    <col min="8708" max="8708" width="14.7109375" style="1" customWidth="1"/>
    <col min="8709" max="8709" width="12.42578125" style="1" customWidth="1"/>
    <col min="8710" max="8710" width="14" style="1" customWidth="1"/>
    <col min="8711" max="8711" width="22.7109375" style="1" customWidth="1"/>
    <col min="8712" max="8712" width="26.7109375" style="1" customWidth="1"/>
    <col min="8713" max="8961" width="38.140625" style="1"/>
    <col min="8962" max="8962" width="25.28515625" style="1" customWidth="1"/>
    <col min="8963" max="8963" width="21.140625" style="1" customWidth="1"/>
    <col min="8964" max="8964" width="14.7109375" style="1" customWidth="1"/>
    <col min="8965" max="8965" width="12.42578125" style="1" customWidth="1"/>
    <col min="8966" max="8966" width="14" style="1" customWidth="1"/>
    <col min="8967" max="8967" width="22.7109375" style="1" customWidth="1"/>
    <col min="8968" max="8968" width="26.7109375" style="1" customWidth="1"/>
    <col min="8969" max="9217" width="38.140625" style="1"/>
    <col min="9218" max="9218" width="25.28515625" style="1" customWidth="1"/>
    <col min="9219" max="9219" width="21.140625" style="1" customWidth="1"/>
    <col min="9220" max="9220" width="14.7109375" style="1" customWidth="1"/>
    <col min="9221" max="9221" width="12.42578125" style="1" customWidth="1"/>
    <col min="9222" max="9222" width="14" style="1" customWidth="1"/>
    <col min="9223" max="9223" width="22.7109375" style="1" customWidth="1"/>
    <col min="9224" max="9224" width="26.7109375" style="1" customWidth="1"/>
    <col min="9225" max="9473" width="38.140625" style="1"/>
    <col min="9474" max="9474" width="25.28515625" style="1" customWidth="1"/>
    <col min="9475" max="9475" width="21.140625" style="1" customWidth="1"/>
    <col min="9476" max="9476" width="14.7109375" style="1" customWidth="1"/>
    <col min="9477" max="9477" width="12.42578125" style="1" customWidth="1"/>
    <col min="9478" max="9478" width="14" style="1" customWidth="1"/>
    <col min="9479" max="9479" width="22.7109375" style="1" customWidth="1"/>
    <col min="9480" max="9480" width="26.7109375" style="1" customWidth="1"/>
    <col min="9481" max="9729" width="38.140625" style="1"/>
    <col min="9730" max="9730" width="25.28515625" style="1" customWidth="1"/>
    <col min="9731" max="9731" width="21.140625" style="1" customWidth="1"/>
    <col min="9732" max="9732" width="14.7109375" style="1" customWidth="1"/>
    <col min="9733" max="9733" width="12.42578125" style="1" customWidth="1"/>
    <col min="9734" max="9734" width="14" style="1" customWidth="1"/>
    <col min="9735" max="9735" width="22.7109375" style="1" customWidth="1"/>
    <col min="9736" max="9736" width="26.7109375" style="1" customWidth="1"/>
    <col min="9737" max="9985" width="38.140625" style="1"/>
    <col min="9986" max="9986" width="25.28515625" style="1" customWidth="1"/>
    <col min="9987" max="9987" width="21.140625" style="1" customWidth="1"/>
    <col min="9988" max="9988" width="14.7109375" style="1" customWidth="1"/>
    <col min="9989" max="9989" width="12.42578125" style="1" customWidth="1"/>
    <col min="9990" max="9990" width="14" style="1" customWidth="1"/>
    <col min="9991" max="9991" width="22.7109375" style="1" customWidth="1"/>
    <col min="9992" max="9992" width="26.7109375" style="1" customWidth="1"/>
    <col min="9993" max="10241" width="38.140625" style="1"/>
    <col min="10242" max="10242" width="25.28515625" style="1" customWidth="1"/>
    <col min="10243" max="10243" width="21.140625" style="1" customWidth="1"/>
    <col min="10244" max="10244" width="14.7109375" style="1" customWidth="1"/>
    <col min="10245" max="10245" width="12.42578125" style="1" customWidth="1"/>
    <col min="10246" max="10246" width="14" style="1" customWidth="1"/>
    <col min="10247" max="10247" width="22.7109375" style="1" customWidth="1"/>
    <col min="10248" max="10248" width="26.7109375" style="1" customWidth="1"/>
    <col min="10249" max="10497" width="38.140625" style="1"/>
    <col min="10498" max="10498" width="25.28515625" style="1" customWidth="1"/>
    <col min="10499" max="10499" width="21.140625" style="1" customWidth="1"/>
    <col min="10500" max="10500" width="14.7109375" style="1" customWidth="1"/>
    <col min="10501" max="10501" width="12.42578125" style="1" customWidth="1"/>
    <col min="10502" max="10502" width="14" style="1" customWidth="1"/>
    <col min="10503" max="10503" width="22.7109375" style="1" customWidth="1"/>
    <col min="10504" max="10504" width="26.7109375" style="1" customWidth="1"/>
    <col min="10505" max="10753" width="38.140625" style="1"/>
    <col min="10754" max="10754" width="25.28515625" style="1" customWidth="1"/>
    <col min="10755" max="10755" width="21.140625" style="1" customWidth="1"/>
    <col min="10756" max="10756" width="14.7109375" style="1" customWidth="1"/>
    <col min="10757" max="10757" width="12.42578125" style="1" customWidth="1"/>
    <col min="10758" max="10758" width="14" style="1" customWidth="1"/>
    <col min="10759" max="10759" width="22.7109375" style="1" customWidth="1"/>
    <col min="10760" max="10760" width="26.7109375" style="1" customWidth="1"/>
    <col min="10761" max="11009" width="38.140625" style="1"/>
    <col min="11010" max="11010" width="25.28515625" style="1" customWidth="1"/>
    <col min="11011" max="11011" width="21.140625" style="1" customWidth="1"/>
    <col min="11012" max="11012" width="14.7109375" style="1" customWidth="1"/>
    <col min="11013" max="11013" width="12.42578125" style="1" customWidth="1"/>
    <col min="11014" max="11014" width="14" style="1" customWidth="1"/>
    <col min="11015" max="11015" width="22.7109375" style="1" customWidth="1"/>
    <col min="11016" max="11016" width="26.7109375" style="1" customWidth="1"/>
    <col min="11017" max="11265" width="38.140625" style="1"/>
    <col min="11266" max="11266" width="25.28515625" style="1" customWidth="1"/>
    <col min="11267" max="11267" width="21.140625" style="1" customWidth="1"/>
    <col min="11268" max="11268" width="14.7109375" style="1" customWidth="1"/>
    <col min="11269" max="11269" width="12.42578125" style="1" customWidth="1"/>
    <col min="11270" max="11270" width="14" style="1" customWidth="1"/>
    <col min="11271" max="11271" width="22.7109375" style="1" customWidth="1"/>
    <col min="11272" max="11272" width="26.7109375" style="1" customWidth="1"/>
    <col min="11273" max="11521" width="38.140625" style="1"/>
    <col min="11522" max="11522" width="25.28515625" style="1" customWidth="1"/>
    <col min="11523" max="11523" width="21.140625" style="1" customWidth="1"/>
    <col min="11524" max="11524" width="14.7109375" style="1" customWidth="1"/>
    <col min="11525" max="11525" width="12.42578125" style="1" customWidth="1"/>
    <col min="11526" max="11526" width="14" style="1" customWidth="1"/>
    <col min="11527" max="11527" width="22.7109375" style="1" customWidth="1"/>
    <col min="11528" max="11528" width="26.7109375" style="1" customWidth="1"/>
    <col min="11529" max="11777" width="38.140625" style="1"/>
    <col min="11778" max="11778" width="25.28515625" style="1" customWidth="1"/>
    <col min="11779" max="11779" width="21.140625" style="1" customWidth="1"/>
    <col min="11780" max="11780" width="14.7109375" style="1" customWidth="1"/>
    <col min="11781" max="11781" width="12.42578125" style="1" customWidth="1"/>
    <col min="11782" max="11782" width="14" style="1" customWidth="1"/>
    <col min="11783" max="11783" width="22.7109375" style="1" customWidth="1"/>
    <col min="11784" max="11784" width="26.7109375" style="1" customWidth="1"/>
    <col min="11785" max="12033" width="38.140625" style="1"/>
    <col min="12034" max="12034" width="25.28515625" style="1" customWidth="1"/>
    <col min="12035" max="12035" width="21.140625" style="1" customWidth="1"/>
    <col min="12036" max="12036" width="14.7109375" style="1" customWidth="1"/>
    <col min="12037" max="12037" width="12.42578125" style="1" customWidth="1"/>
    <col min="12038" max="12038" width="14" style="1" customWidth="1"/>
    <col min="12039" max="12039" width="22.7109375" style="1" customWidth="1"/>
    <col min="12040" max="12040" width="26.7109375" style="1" customWidth="1"/>
    <col min="12041" max="12289" width="38.140625" style="1"/>
    <col min="12290" max="12290" width="25.28515625" style="1" customWidth="1"/>
    <col min="12291" max="12291" width="21.140625" style="1" customWidth="1"/>
    <col min="12292" max="12292" width="14.7109375" style="1" customWidth="1"/>
    <col min="12293" max="12293" width="12.42578125" style="1" customWidth="1"/>
    <col min="12294" max="12294" width="14" style="1" customWidth="1"/>
    <col min="12295" max="12295" width="22.7109375" style="1" customWidth="1"/>
    <col min="12296" max="12296" width="26.7109375" style="1" customWidth="1"/>
    <col min="12297" max="12545" width="38.140625" style="1"/>
    <col min="12546" max="12546" width="25.28515625" style="1" customWidth="1"/>
    <col min="12547" max="12547" width="21.140625" style="1" customWidth="1"/>
    <col min="12548" max="12548" width="14.7109375" style="1" customWidth="1"/>
    <col min="12549" max="12549" width="12.42578125" style="1" customWidth="1"/>
    <col min="12550" max="12550" width="14" style="1" customWidth="1"/>
    <col min="12551" max="12551" width="22.7109375" style="1" customWidth="1"/>
    <col min="12552" max="12552" width="26.7109375" style="1" customWidth="1"/>
    <col min="12553" max="12801" width="38.140625" style="1"/>
    <col min="12802" max="12802" width="25.28515625" style="1" customWidth="1"/>
    <col min="12803" max="12803" width="21.140625" style="1" customWidth="1"/>
    <col min="12804" max="12804" width="14.7109375" style="1" customWidth="1"/>
    <col min="12805" max="12805" width="12.42578125" style="1" customWidth="1"/>
    <col min="12806" max="12806" width="14" style="1" customWidth="1"/>
    <col min="12807" max="12807" width="22.7109375" style="1" customWidth="1"/>
    <col min="12808" max="12808" width="26.7109375" style="1" customWidth="1"/>
    <col min="12809" max="13057" width="38.140625" style="1"/>
    <col min="13058" max="13058" width="25.28515625" style="1" customWidth="1"/>
    <col min="13059" max="13059" width="21.140625" style="1" customWidth="1"/>
    <col min="13060" max="13060" width="14.7109375" style="1" customWidth="1"/>
    <col min="13061" max="13061" width="12.42578125" style="1" customWidth="1"/>
    <col min="13062" max="13062" width="14" style="1" customWidth="1"/>
    <col min="13063" max="13063" width="22.7109375" style="1" customWidth="1"/>
    <col min="13064" max="13064" width="26.7109375" style="1" customWidth="1"/>
    <col min="13065" max="13313" width="38.140625" style="1"/>
    <col min="13314" max="13314" width="25.28515625" style="1" customWidth="1"/>
    <col min="13315" max="13315" width="21.140625" style="1" customWidth="1"/>
    <col min="13316" max="13316" width="14.7109375" style="1" customWidth="1"/>
    <col min="13317" max="13317" width="12.42578125" style="1" customWidth="1"/>
    <col min="13318" max="13318" width="14" style="1" customWidth="1"/>
    <col min="13319" max="13319" width="22.7109375" style="1" customWidth="1"/>
    <col min="13320" max="13320" width="26.7109375" style="1" customWidth="1"/>
    <col min="13321" max="13569" width="38.140625" style="1"/>
    <col min="13570" max="13570" width="25.28515625" style="1" customWidth="1"/>
    <col min="13571" max="13571" width="21.140625" style="1" customWidth="1"/>
    <col min="13572" max="13572" width="14.7109375" style="1" customWidth="1"/>
    <col min="13573" max="13573" width="12.42578125" style="1" customWidth="1"/>
    <col min="13574" max="13574" width="14" style="1" customWidth="1"/>
    <col min="13575" max="13575" width="22.7109375" style="1" customWidth="1"/>
    <col min="13576" max="13576" width="26.7109375" style="1" customWidth="1"/>
    <col min="13577" max="13825" width="38.140625" style="1"/>
    <col min="13826" max="13826" width="25.28515625" style="1" customWidth="1"/>
    <col min="13827" max="13827" width="21.140625" style="1" customWidth="1"/>
    <col min="13828" max="13828" width="14.7109375" style="1" customWidth="1"/>
    <col min="13829" max="13829" width="12.42578125" style="1" customWidth="1"/>
    <col min="13830" max="13830" width="14" style="1" customWidth="1"/>
    <col min="13831" max="13831" width="22.7109375" style="1" customWidth="1"/>
    <col min="13832" max="13832" width="26.7109375" style="1" customWidth="1"/>
    <col min="13833" max="14081" width="38.140625" style="1"/>
    <col min="14082" max="14082" width="25.28515625" style="1" customWidth="1"/>
    <col min="14083" max="14083" width="21.140625" style="1" customWidth="1"/>
    <col min="14084" max="14084" width="14.7109375" style="1" customWidth="1"/>
    <col min="14085" max="14085" width="12.42578125" style="1" customWidth="1"/>
    <col min="14086" max="14086" width="14" style="1" customWidth="1"/>
    <col min="14087" max="14087" width="22.7109375" style="1" customWidth="1"/>
    <col min="14088" max="14088" width="26.7109375" style="1" customWidth="1"/>
    <col min="14089" max="14337" width="38.140625" style="1"/>
    <col min="14338" max="14338" width="25.28515625" style="1" customWidth="1"/>
    <col min="14339" max="14339" width="21.140625" style="1" customWidth="1"/>
    <col min="14340" max="14340" width="14.7109375" style="1" customWidth="1"/>
    <col min="14341" max="14341" width="12.42578125" style="1" customWidth="1"/>
    <col min="14342" max="14342" width="14" style="1" customWidth="1"/>
    <col min="14343" max="14343" width="22.7109375" style="1" customWidth="1"/>
    <col min="14344" max="14344" width="26.7109375" style="1" customWidth="1"/>
    <col min="14345" max="14593" width="38.140625" style="1"/>
    <col min="14594" max="14594" width="25.28515625" style="1" customWidth="1"/>
    <col min="14595" max="14595" width="21.140625" style="1" customWidth="1"/>
    <col min="14596" max="14596" width="14.7109375" style="1" customWidth="1"/>
    <col min="14597" max="14597" width="12.42578125" style="1" customWidth="1"/>
    <col min="14598" max="14598" width="14" style="1" customWidth="1"/>
    <col min="14599" max="14599" width="22.7109375" style="1" customWidth="1"/>
    <col min="14600" max="14600" width="26.7109375" style="1" customWidth="1"/>
    <col min="14601" max="14849" width="38.140625" style="1"/>
    <col min="14850" max="14850" width="25.28515625" style="1" customWidth="1"/>
    <col min="14851" max="14851" width="21.140625" style="1" customWidth="1"/>
    <col min="14852" max="14852" width="14.7109375" style="1" customWidth="1"/>
    <col min="14853" max="14853" width="12.42578125" style="1" customWidth="1"/>
    <col min="14854" max="14854" width="14" style="1" customWidth="1"/>
    <col min="14855" max="14855" width="22.7109375" style="1" customWidth="1"/>
    <col min="14856" max="14856" width="26.7109375" style="1" customWidth="1"/>
    <col min="14857" max="15105" width="38.140625" style="1"/>
    <col min="15106" max="15106" width="25.28515625" style="1" customWidth="1"/>
    <col min="15107" max="15107" width="21.140625" style="1" customWidth="1"/>
    <col min="15108" max="15108" width="14.7109375" style="1" customWidth="1"/>
    <col min="15109" max="15109" width="12.42578125" style="1" customWidth="1"/>
    <col min="15110" max="15110" width="14" style="1" customWidth="1"/>
    <col min="15111" max="15111" width="22.7109375" style="1" customWidth="1"/>
    <col min="15112" max="15112" width="26.7109375" style="1" customWidth="1"/>
    <col min="15113" max="15361" width="38.140625" style="1"/>
    <col min="15362" max="15362" width="25.28515625" style="1" customWidth="1"/>
    <col min="15363" max="15363" width="21.140625" style="1" customWidth="1"/>
    <col min="15364" max="15364" width="14.7109375" style="1" customWidth="1"/>
    <col min="15365" max="15365" width="12.42578125" style="1" customWidth="1"/>
    <col min="15366" max="15366" width="14" style="1" customWidth="1"/>
    <col min="15367" max="15367" width="22.7109375" style="1" customWidth="1"/>
    <col min="15368" max="15368" width="26.7109375" style="1" customWidth="1"/>
    <col min="15369" max="15617" width="38.140625" style="1"/>
    <col min="15618" max="15618" width="25.28515625" style="1" customWidth="1"/>
    <col min="15619" max="15619" width="21.140625" style="1" customWidth="1"/>
    <col min="15620" max="15620" width="14.7109375" style="1" customWidth="1"/>
    <col min="15621" max="15621" width="12.42578125" style="1" customWidth="1"/>
    <col min="15622" max="15622" width="14" style="1" customWidth="1"/>
    <col min="15623" max="15623" width="22.7109375" style="1" customWidth="1"/>
    <col min="15624" max="15624" width="26.7109375" style="1" customWidth="1"/>
    <col min="15625" max="15873" width="38.140625" style="1"/>
    <col min="15874" max="15874" width="25.28515625" style="1" customWidth="1"/>
    <col min="15875" max="15875" width="21.140625" style="1" customWidth="1"/>
    <col min="15876" max="15876" width="14.7109375" style="1" customWidth="1"/>
    <col min="15877" max="15877" width="12.42578125" style="1" customWidth="1"/>
    <col min="15878" max="15878" width="14" style="1" customWidth="1"/>
    <col min="15879" max="15879" width="22.7109375" style="1" customWidth="1"/>
    <col min="15880" max="15880" width="26.7109375" style="1" customWidth="1"/>
    <col min="15881" max="16129" width="38.140625" style="1"/>
    <col min="16130" max="16130" width="25.28515625" style="1" customWidth="1"/>
    <col min="16131" max="16131" width="21.140625" style="1" customWidth="1"/>
    <col min="16132" max="16132" width="14.7109375" style="1" customWidth="1"/>
    <col min="16133" max="16133" width="12.42578125" style="1" customWidth="1"/>
    <col min="16134" max="16134" width="14" style="1" customWidth="1"/>
    <col min="16135" max="16135" width="22.7109375" style="1" customWidth="1"/>
    <col min="16136" max="16136" width="26.7109375" style="1" customWidth="1"/>
    <col min="16137" max="16384" width="38.140625" style="1"/>
  </cols>
  <sheetData>
    <row r="1" spans="2:8" ht="18" customHeight="1" x14ac:dyDescent="0.25">
      <c r="B1" s="85" t="s">
        <v>39</v>
      </c>
      <c r="C1" s="85"/>
      <c r="D1" s="85"/>
      <c r="E1" s="85"/>
      <c r="F1" s="6"/>
      <c r="G1" s="6"/>
      <c r="H1" s="6"/>
    </row>
    <row r="2" spans="2:8" ht="18" x14ac:dyDescent="0.25">
      <c r="B2" s="86" t="s">
        <v>0</v>
      </c>
      <c r="C2" s="86"/>
      <c r="D2" s="86"/>
      <c r="E2" s="86"/>
      <c r="F2" s="7"/>
      <c r="G2" s="7"/>
      <c r="H2" s="7"/>
    </row>
    <row r="3" spans="2:8" ht="18" x14ac:dyDescent="0.25">
      <c r="B3" s="86" t="s">
        <v>38</v>
      </c>
      <c r="C3" s="86"/>
      <c r="D3" s="86"/>
      <c r="E3" s="86"/>
      <c r="F3" s="7"/>
      <c r="G3" s="7"/>
      <c r="H3" s="7"/>
    </row>
    <row r="5" spans="2:8" ht="15.75" x14ac:dyDescent="0.25">
      <c r="B5" s="4" t="s">
        <v>77</v>
      </c>
      <c r="C5" s="4" t="s">
        <v>35</v>
      </c>
      <c r="D5" s="5"/>
      <c r="E5" s="3"/>
    </row>
    <row r="6" spans="2:8" ht="14.25" x14ac:dyDescent="0.2">
      <c r="B6" s="2"/>
      <c r="C6" s="2"/>
      <c r="D6" s="3"/>
      <c r="E6" s="3"/>
    </row>
    <row r="7" spans="2:8" ht="16.5" thickBot="1" x14ac:dyDescent="0.3">
      <c r="B7" s="4" t="s">
        <v>9</v>
      </c>
      <c r="C7" s="4" t="s">
        <v>3</v>
      </c>
      <c r="D7" s="5" t="s">
        <v>64</v>
      </c>
      <c r="E7" s="5" t="s">
        <v>1</v>
      </c>
      <c r="F7" s="5" t="s">
        <v>76</v>
      </c>
    </row>
    <row r="8" spans="2:8" ht="15.75" x14ac:dyDescent="0.25">
      <c r="B8" s="35" t="s">
        <v>12</v>
      </c>
      <c r="C8" s="36" t="s">
        <v>61</v>
      </c>
      <c r="D8" s="25" t="s">
        <v>75</v>
      </c>
      <c r="E8" s="16">
        <v>1</v>
      </c>
      <c r="F8" s="17">
        <v>15</v>
      </c>
    </row>
    <row r="9" spans="2:8" ht="15.75" thickBot="1" x14ac:dyDescent="0.3">
      <c r="B9" s="37" t="s">
        <v>11</v>
      </c>
      <c r="C9" s="38" t="s">
        <v>37</v>
      </c>
      <c r="D9" s="27" t="s">
        <v>74</v>
      </c>
      <c r="E9" s="22">
        <v>2</v>
      </c>
      <c r="F9" s="23">
        <v>13</v>
      </c>
    </row>
  </sheetData>
  <autoFilter ref="B7:E9">
    <sortState ref="B8:E9">
      <sortCondition ref="E7:E9"/>
    </sortState>
  </autoFilter>
  <mergeCells count="3">
    <mergeCell ref="B1:E1"/>
    <mergeCell ref="B2:E2"/>
    <mergeCell ref="B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16</vt:i4>
      </vt:variant>
    </vt:vector>
  </HeadingPairs>
  <TitlesOfParts>
    <vt:vector size="25" baseType="lpstr">
      <vt:lpstr>Výsledky univerzit po II kole</vt:lpstr>
      <vt:lpstr>pracovní</vt:lpstr>
      <vt:lpstr>žLV</vt:lpstr>
      <vt:lpstr>mLV</vt:lpstr>
      <vt:lpstr>ž</vt:lpstr>
      <vt:lpstr>m</vt:lpstr>
      <vt:lpstr>fours mix</vt:lpstr>
      <vt:lpstr>fours m</vt:lpstr>
      <vt:lpstr>fours ž</vt:lpstr>
      <vt:lpstr>fourm</vt:lpstr>
      <vt:lpstr>fourm3</vt:lpstr>
      <vt:lpstr>fourmix</vt:lpstr>
      <vt:lpstr>fourmix3</vt:lpstr>
      <vt:lpstr>fourz</vt:lpstr>
      <vt:lpstr>fourz3</vt:lpstr>
      <vt:lpstr>MLV</vt:lpstr>
      <vt:lpstr>mulv3</vt:lpstr>
      <vt:lpstr>MUZI</vt:lpstr>
      <vt:lpstr>muzi3</vt:lpstr>
      <vt:lpstr>UNI</vt:lpstr>
      <vt:lpstr>UNIV3</vt:lpstr>
      <vt:lpstr>zelv3</vt:lpstr>
      <vt:lpstr>ZENY</vt:lpstr>
      <vt:lpstr>zeny3</vt:lpstr>
      <vt:lpstr>ZLV</vt:lpstr>
    </vt:vector>
  </TitlesOfParts>
  <Company>Komerční banka,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rvondrak</dc:creator>
  <cp:lastModifiedBy>Vondrak Rene Ing.</cp:lastModifiedBy>
  <cp:lastPrinted>2019-01-14T10:25:34Z</cp:lastPrinted>
  <dcterms:created xsi:type="dcterms:W3CDTF">2017-01-24T09:19:22Z</dcterms:created>
  <dcterms:modified xsi:type="dcterms:W3CDTF">2019-01-15T08:06:02Z</dcterms:modified>
</cp:coreProperties>
</file>