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1850" yWindow="0" windowWidth="7455" windowHeight="8265" firstSheet="2" activeTab="2"/>
  </bookViews>
  <sheets>
    <sheet name="Výsledky celkem SCM 2010 financ" sheetId="1" state="hidden" r:id="rId1"/>
    <sheet name="placení  x reál 2010" sheetId="2" state="hidden" r:id="rId2"/>
    <sheet name="scm 2014" sheetId="3" r:id="rId3"/>
  </sheets>
  <definedNames>
    <definedName name="_xlnm._FilterDatabase" localSheetId="2" hidden="1">'scm 2014'!$A$9:$AG$9</definedName>
    <definedName name="Excel_BuiltIn__FilterDatabase">'scm 2014'!$A$9:$AC$9</definedName>
  </definedNames>
  <calcPr calcId="145621"/>
</workbook>
</file>

<file path=xl/calcChain.xml><?xml version="1.0" encoding="utf-8"?>
<calcChain xmlns="http://schemas.openxmlformats.org/spreadsheetml/2006/main">
  <c r="AB10" i="3" l="1"/>
  <c r="AB11" i="3"/>
  <c r="AC38" i="3" l="1"/>
  <c r="V39" i="3"/>
  <c r="X38" i="3"/>
  <c r="AB16" i="3" l="1"/>
  <c r="AB12" i="3"/>
  <c r="AB27" i="3" l="1"/>
  <c r="AB24" i="3"/>
  <c r="AB21" i="3"/>
  <c r="AB20" i="3"/>
  <c r="AB19" i="3"/>
  <c r="AB18" i="3"/>
  <c r="AB17" i="3"/>
  <c r="AB15" i="3"/>
  <c r="AB14" i="3"/>
  <c r="AB13" i="3"/>
  <c r="AC33" i="3"/>
  <c r="AC28" i="3"/>
  <c r="AC11" i="3" l="1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9" i="3"/>
  <c r="AC30" i="3"/>
  <c r="AC31" i="3"/>
  <c r="AC34" i="3"/>
  <c r="AC35" i="3"/>
  <c r="AC36" i="3"/>
  <c r="AC37" i="3"/>
  <c r="AC10" i="3"/>
  <c r="AC39" i="3" s="1"/>
  <c r="X19" i="3" l="1"/>
  <c r="S7" i="3" l="1"/>
  <c r="AD37" i="3" l="1"/>
  <c r="AD33" i="3"/>
  <c r="AD31" i="3"/>
  <c r="AD27" i="3"/>
  <c r="AD25" i="3"/>
  <c r="AD21" i="3"/>
  <c r="AD17" i="3"/>
  <c r="AD29" i="3"/>
  <c r="AD15" i="3"/>
  <c r="AD26" i="3"/>
  <c r="AD13" i="3"/>
  <c r="AD11" i="3"/>
  <c r="AD10" i="3"/>
  <c r="AE10" i="3"/>
  <c r="AE26" i="3"/>
  <c r="AE30" i="3"/>
  <c r="AE34" i="3"/>
  <c r="AF10" i="3"/>
  <c r="AF26" i="3"/>
  <c r="AF30" i="3"/>
  <c r="AF34" i="3"/>
  <c r="AG10" i="3"/>
  <c r="X10" i="3"/>
  <c r="X11" i="3"/>
  <c r="X27" i="3"/>
  <c r="X24" i="3"/>
  <c r="X26" i="3"/>
  <c r="X12" i="3"/>
  <c r="X13" i="3"/>
  <c r="X14" i="3"/>
  <c r="X15" i="3"/>
  <c r="X18" i="3"/>
  <c r="X20" i="3"/>
  <c r="X16" i="3"/>
  <c r="X21" i="3"/>
  <c r="X17" i="3"/>
  <c r="X22" i="3"/>
  <c r="X23" i="3"/>
  <c r="X25" i="3"/>
  <c r="X28" i="3"/>
  <c r="X29" i="3"/>
  <c r="X30" i="3"/>
  <c r="X31" i="3"/>
  <c r="X32" i="3"/>
  <c r="X33" i="3"/>
  <c r="X34" i="3"/>
  <c r="X35" i="3"/>
  <c r="X36" i="3"/>
  <c r="X37" i="3"/>
  <c r="U39" i="3"/>
  <c r="U7" i="3" s="1"/>
  <c r="Y8" i="3"/>
  <c r="Z8" i="3"/>
  <c r="AA8" i="3"/>
  <c r="W39" i="3"/>
  <c r="E6" i="2"/>
  <c r="E7" i="2"/>
  <c r="E8" i="2"/>
  <c r="E9" i="2"/>
  <c r="E10" i="2"/>
  <c r="E11" i="2"/>
  <c r="E12" i="2"/>
  <c r="E13" i="2"/>
  <c r="E14" i="2"/>
  <c r="E15" i="2"/>
  <c r="E16" i="2"/>
  <c r="E17" i="2"/>
  <c r="E30" i="2"/>
  <c r="L6" i="2"/>
  <c r="L7" i="2"/>
  <c r="L8" i="2"/>
  <c r="L9" i="2"/>
  <c r="L10" i="2"/>
  <c r="L11" i="2"/>
  <c r="L12" i="2"/>
  <c r="L13" i="2"/>
  <c r="L14" i="2"/>
  <c r="L16" i="2"/>
  <c r="L17" i="2"/>
  <c r="L18" i="2"/>
  <c r="L20" i="2"/>
  <c r="L22" i="2"/>
  <c r="L23" i="2"/>
  <c r="L30" i="2"/>
  <c r="L34" i="2"/>
  <c r="L32" i="2"/>
  <c r="P32" i="2"/>
  <c r="T7" i="3"/>
  <c r="B8" i="3"/>
  <c r="E10" i="3"/>
  <c r="L10" i="3"/>
  <c r="E11" i="3"/>
  <c r="L11" i="3"/>
  <c r="E13" i="3"/>
  <c r="L13" i="3"/>
  <c r="E14" i="3"/>
  <c r="L14" i="3"/>
  <c r="E12" i="3"/>
  <c r="L12" i="3"/>
  <c r="E18" i="3"/>
  <c r="L18" i="3"/>
  <c r="E22" i="3"/>
  <c r="L22" i="3"/>
  <c r="E23" i="3"/>
  <c r="L23" i="3"/>
  <c r="E16" i="3"/>
  <c r="L16" i="3"/>
  <c r="E20" i="3"/>
  <c r="L20" i="3"/>
  <c r="E25" i="3"/>
  <c r="L25" i="3"/>
  <c r="AD20" i="3"/>
  <c r="E17" i="3"/>
  <c r="L17" i="3"/>
  <c r="E27" i="3"/>
  <c r="L27" i="3"/>
  <c r="E21" i="3"/>
  <c r="L21" i="3"/>
  <c r="E15" i="3"/>
  <c r="L15" i="3"/>
  <c r="E26" i="3"/>
  <c r="L26" i="3"/>
  <c r="E24" i="3"/>
  <c r="L24" i="3"/>
  <c r="E28" i="3"/>
  <c r="L28" i="3"/>
  <c r="E19" i="3"/>
  <c r="L19" i="3"/>
  <c r="L35" i="3"/>
  <c r="R39" i="3"/>
  <c r="E41" i="3"/>
  <c r="L41" i="3"/>
  <c r="P43" i="3"/>
  <c r="P44" i="3"/>
  <c r="P45" i="3" s="1"/>
  <c r="E32" i="2"/>
  <c r="AG34" i="3"/>
  <c r="AG26" i="3"/>
  <c r="AG30" i="3"/>
  <c r="AD16" i="3"/>
  <c r="AD18" i="3"/>
  <c r="AD24" i="3"/>
  <c r="AD30" i="3"/>
  <c r="AD35" i="3"/>
  <c r="AD14" i="3" l="1"/>
  <c r="AD19" i="3"/>
  <c r="AD22" i="3"/>
  <c r="AD28" i="3"/>
  <c r="AD32" i="3"/>
  <c r="AD34" i="3"/>
  <c r="AD12" i="3"/>
  <c r="AD23" i="3"/>
  <c r="AG36" i="3"/>
  <c r="AG28" i="3"/>
  <c r="AE32" i="3"/>
  <c r="AG32" i="3"/>
  <c r="AE22" i="3"/>
  <c r="AF32" i="3"/>
  <c r="AE16" i="3"/>
  <c r="AE14" i="3"/>
  <c r="AE24" i="3"/>
  <c r="AF24" i="3"/>
  <c r="AG24" i="3"/>
  <c r="AG22" i="3"/>
  <c r="AF22" i="3"/>
  <c r="AB8" i="3"/>
  <c r="AE19" i="3"/>
  <c r="AG19" i="3"/>
  <c r="AF19" i="3"/>
  <c r="AE13" i="3"/>
  <c r="AF13" i="3"/>
  <c r="AG13" i="3"/>
  <c r="AE17" i="3"/>
  <c r="AF17" i="3"/>
  <c r="AG17" i="3"/>
  <c r="AE21" i="3"/>
  <c r="AF21" i="3"/>
  <c r="AE35" i="3"/>
  <c r="AF35" i="3"/>
  <c r="AG35" i="3"/>
  <c r="AE31" i="3"/>
  <c r="AF31" i="3"/>
  <c r="AG31" i="3"/>
  <c r="AE27" i="3"/>
  <c r="AF27" i="3"/>
  <c r="AG27" i="3"/>
  <c r="AE23" i="3"/>
  <c r="AF23" i="3"/>
  <c r="AG23" i="3"/>
  <c r="AE18" i="3"/>
  <c r="AF18" i="3"/>
  <c r="AG18" i="3"/>
  <c r="AE15" i="3"/>
  <c r="AG15" i="3"/>
  <c r="AF15" i="3"/>
  <c r="AE12" i="3"/>
  <c r="AG12" i="3"/>
  <c r="AF12" i="3"/>
  <c r="AE37" i="3"/>
  <c r="AF37" i="3"/>
  <c r="AG37" i="3"/>
  <c r="AE33" i="3"/>
  <c r="AF33" i="3"/>
  <c r="AG33" i="3"/>
  <c r="AE29" i="3"/>
  <c r="AF29" i="3"/>
  <c r="AG29" i="3"/>
  <c r="AE25" i="3"/>
  <c r="AF25" i="3"/>
  <c r="AG25" i="3"/>
  <c r="AE20" i="3"/>
  <c r="AF20" i="3"/>
  <c r="AG20" i="3"/>
  <c r="AG11" i="3"/>
  <c r="AE11" i="3"/>
  <c r="AF11" i="3"/>
  <c r="AG16" i="3"/>
  <c r="AG14" i="3"/>
  <c r="AB39" i="3"/>
  <c r="AB6" i="3" s="1"/>
  <c r="AG21" i="3"/>
  <c r="AF16" i="3"/>
  <c r="AF14" i="3"/>
  <c r="AF28" i="3" l="1"/>
  <c r="AF36" i="3"/>
  <c r="AE28" i="3"/>
  <c r="AE36" i="3"/>
  <c r="AF38" i="3"/>
  <c r="AF39" i="3" s="1"/>
  <c r="AE38" i="3" l="1"/>
  <c r="AE39" i="3" s="1"/>
  <c r="AE41" i="3" s="1"/>
  <c r="AG38" i="3"/>
</calcChain>
</file>

<file path=xl/sharedStrings.xml><?xml version="1.0" encoding="utf-8"?>
<sst xmlns="http://schemas.openxmlformats.org/spreadsheetml/2006/main" count="741" uniqueCount="418">
  <si>
    <t>Klub</t>
  </si>
  <si>
    <t>Jméno</t>
  </si>
  <si>
    <t>rok nar.</t>
  </si>
  <si>
    <t>ID 6km</t>
  </si>
  <si>
    <t>Hořín 6km</t>
  </si>
  <si>
    <t>celkem</t>
  </si>
  <si>
    <t>květen / prosinec</t>
  </si>
  <si>
    <t>leden - duben</t>
  </si>
  <si>
    <t xml:space="preserve">VK Slavia SČE Děčín </t>
  </si>
  <si>
    <t>Žabová Lucie</t>
  </si>
  <si>
    <t>VK Blesk</t>
  </si>
  <si>
    <t>Podrazil Jakub</t>
  </si>
  <si>
    <t>VK Přerov</t>
  </si>
  <si>
    <t>Plocek Michal</t>
  </si>
  <si>
    <t>Slavík Martin</t>
  </si>
  <si>
    <t>VK Slavia Praha</t>
  </si>
  <si>
    <t>Rybín Jakub</t>
  </si>
  <si>
    <t>ČVK Praha</t>
  </si>
  <si>
    <t>Humpolec Michael</t>
  </si>
  <si>
    <t>Nový Michal</t>
  </si>
  <si>
    <t>VK Morávia UH</t>
  </si>
  <si>
    <t>Řimák Vojtěch</t>
  </si>
  <si>
    <t>Brodníček Jan</t>
  </si>
  <si>
    <t>Nentvichová Rachel</t>
  </si>
  <si>
    <t>Kučera Jakub</t>
  </si>
  <si>
    <t>Štěrbák Adam</t>
  </si>
  <si>
    <t>VK Hodonín</t>
  </si>
  <si>
    <t>Konopová Tamara</t>
  </si>
  <si>
    <t>TJ Bohemians</t>
  </si>
  <si>
    <t>Kučerová Kateřina</t>
  </si>
  <si>
    <t>LS Brno</t>
  </si>
  <si>
    <t>Majtánová Michaela</t>
  </si>
  <si>
    <t>KVM 1881</t>
  </si>
  <si>
    <t>Valsa Václav</t>
  </si>
  <si>
    <t xml:space="preserve">VK Lysá n.L               </t>
  </si>
  <si>
    <t>Hollas Ondřej</t>
  </si>
  <si>
    <t>Vodička Lukáš</t>
  </si>
  <si>
    <t>Mika Martin</t>
  </si>
  <si>
    <t>Dvorská Barbora</t>
  </si>
  <si>
    <t>SVK Břeclav</t>
  </si>
  <si>
    <t>Malík David</t>
  </si>
  <si>
    <t>Zapletalová Ivana</t>
  </si>
  <si>
    <t>ČVK Pardubice</t>
  </si>
  <si>
    <t>Vlček Sebastián</t>
  </si>
  <si>
    <t>Viktorová Renáta</t>
  </si>
  <si>
    <t>Souček Petr</t>
  </si>
  <si>
    <t>Vondrák Tomáš</t>
  </si>
  <si>
    <t>Paroulek Jakub</t>
  </si>
  <si>
    <t>ČVK Brno</t>
  </si>
  <si>
    <t>Humpolíček Michal</t>
  </si>
  <si>
    <t>Vajgar J. Hradec</t>
  </si>
  <si>
    <t>Tajmlová Nikola</t>
  </si>
  <si>
    <t>TJ Bohemians Praha</t>
  </si>
  <si>
    <t>Fleissnerová Kristýna</t>
  </si>
  <si>
    <t>Hrstka Jan</t>
  </si>
  <si>
    <t>Valentová Michaela</t>
  </si>
  <si>
    <t>TJ Jiskra Otrokovice</t>
  </si>
  <si>
    <t>Němečková  Vendula</t>
  </si>
  <si>
    <t>Zoubková Pavlína</t>
  </si>
  <si>
    <t>Lokomotiva Beroun</t>
  </si>
  <si>
    <t>Šírerová Tereza</t>
  </si>
  <si>
    <t>Lorenc Matouš</t>
  </si>
  <si>
    <t>Jiřínská Lucie</t>
  </si>
  <si>
    <t>VK Olomouc</t>
  </si>
  <si>
    <t>Smejkal Jan</t>
  </si>
  <si>
    <t>Marin Aleš</t>
  </si>
  <si>
    <t>VK Smíchov</t>
  </si>
  <si>
    <t>Diblík Václav</t>
  </si>
  <si>
    <t>Turnová Štěpánka</t>
  </si>
  <si>
    <t>Lokomotiva Nymburk</t>
  </si>
  <si>
    <t>Šágr Miloslav</t>
  </si>
  <si>
    <t>Mocek Tomáš</t>
  </si>
  <si>
    <t>Atarsia Adam</t>
  </si>
  <si>
    <t>Mařík Antonín</t>
  </si>
  <si>
    <t>Omelka Martin</t>
  </si>
  <si>
    <t>Papp Přemysl</t>
  </si>
  <si>
    <t>Víchová Sára</t>
  </si>
  <si>
    <t>Nováková Monika</t>
  </si>
  <si>
    <t>Kohoutová Karolína</t>
  </si>
  <si>
    <t>Beneš Ondřej</t>
  </si>
  <si>
    <t>Mlčochová Gabriela</t>
  </si>
  <si>
    <t>Říčka František</t>
  </si>
  <si>
    <t>Navrátilová Kamila</t>
  </si>
  <si>
    <t>Baudyšová Lucie</t>
  </si>
  <si>
    <t>Hájek Jan</t>
  </si>
  <si>
    <t>ČAC Roudnice n.L.</t>
  </si>
  <si>
    <t>Soukup Aleš</t>
  </si>
  <si>
    <t>Pilc Vladimír</t>
  </si>
  <si>
    <t>Oškera Martin</t>
  </si>
  <si>
    <t>VK Vajgar Jindřichův H.</t>
  </si>
  <si>
    <t>Dosbaba Michal</t>
  </si>
  <si>
    <t>Pavlica Jakub</t>
  </si>
  <si>
    <t>Jonáš Adam</t>
  </si>
  <si>
    <t>Pertlík Matěj</t>
  </si>
  <si>
    <t>VK Štětí</t>
  </si>
  <si>
    <t>Weissová Lucie</t>
  </si>
  <si>
    <t>Šum Mikuláš</t>
  </si>
  <si>
    <t>Svobodová Petra</t>
  </si>
  <si>
    <t>TJ Neratovice</t>
  </si>
  <si>
    <t>Pospíšilová Kristýna</t>
  </si>
  <si>
    <t>Homzová Michaela</t>
  </si>
  <si>
    <t>Truksa Michal</t>
  </si>
  <si>
    <t>Ručka Tomáš</t>
  </si>
  <si>
    <t>Kaplan Jan</t>
  </si>
  <si>
    <t>Dvořáková Eliška</t>
  </si>
  <si>
    <t>Sklenářová Kristýna</t>
  </si>
  <si>
    <t>Kainc Martin</t>
  </si>
  <si>
    <t>Jarkovský Daniel</t>
  </si>
  <si>
    <t>Jandourek Antonín</t>
  </si>
  <si>
    <t>Knopp Ondřej</t>
  </si>
  <si>
    <t>Kinter Dominik</t>
  </si>
  <si>
    <t>Krejčová Kateřina</t>
  </si>
  <si>
    <t xml:space="preserve">Kubátová Jana  </t>
  </si>
  <si>
    <t>Schlinbach Vojtěch</t>
  </si>
  <si>
    <t>Mikýsek Martin</t>
  </si>
  <si>
    <t>10000</t>
  </si>
  <si>
    <t>Vařeková Alexandra</t>
  </si>
  <si>
    <t>Brázdová Veronika</t>
  </si>
  <si>
    <t>Musílková Kamila</t>
  </si>
  <si>
    <t>Kolář Adam</t>
  </si>
  <si>
    <t>Smolová Karolína   </t>
  </si>
  <si>
    <t>Kolářová Veronika</t>
  </si>
  <si>
    <t>VK Lysá n.L</t>
  </si>
  <si>
    <t>Hradecká Iva</t>
  </si>
  <si>
    <t>Vrabec Tomáš</t>
  </si>
  <si>
    <t>Chalupa Václav</t>
  </si>
  <si>
    <t>Knaisl Vojtěch</t>
  </si>
  <si>
    <t>Koláříková Lucie</t>
  </si>
  <si>
    <t>Pavlík Lukáš</t>
  </si>
  <si>
    <t>Zetek Matyáš</t>
  </si>
  <si>
    <t>Nový Albert</t>
  </si>
  <si>
    <t>Machač Marek</t>
  </si>
  <si>
    <t>Janák Šimon</t>
  </si>
  <si>
    <t>Macháčková Klára</t>
  </si>
  <si>
    <t>Maradová Nikola</t>
  </si>
  <si>
    <t>Fráňová Helena</t>
  </si>
  <si>
    <t>Kummer Martin</t>
  </si>
  <si>
    <t>Kešnar Vojtěch</t>
  </si>
  <si>
    <t>Vondrouš Petr</t>
  </si>
  <si>
    <t>Omcírk Dan</t>
  </si>
  <si>
    <t>Langová Tereza</t>
  </si>
  <si>
    <t>TJ Chemička Ústí n.L.</t>
  </si>
  <si>
    <t>Dlouhá Barbora</t>
  </si>
  <si>
    <t>Vodák Tomáš</t>
  </si>
  <si>
    <t>Kletečka Jiří</t>
  </si>
  <si>
    <t>Szotkowski Roman</t>
  </si>
  <si>
    <t>Pálková Karolína</t>
  </si>
  <si>
    <t xml:space="preserve">Nebáznivá Žaneta </t>
  </si>
  <si>
    <t>Drahorád Marek</t>
  </si>
  <si>
    <t>Hromádková Dominika</t>
  </si>
  <si>
    <t>Pleskač Michal</t>
  </si>
  <si>
    <t xml:space="preserve">VK Lysá n.L.             </t>
  </si>
  <si>
    <t>Čmugrová Šárka</t>
  </si>
  <si>
    <t>Oberman Jan</t>
  </si>
  <si>
    <t>Antošová Barbora</t>
  </si>
  <si>
    <t>Dlouhý Jakub</t>
  </si>
  <si>
    <t xml:space="preserve">Doležal Martin </t>
  </si>
  <si>
    <t>Pilník Tomáš</t>
  </si>
  <si>
    <t>Uscinski Richard</t>
  </si>
  <si>
    <t>Šimánek Jiří</t>
  </si>
  <si>
    <t>Vozáb Jakub</t>
  </si>
  <si>
    <t>Tvrz Lukáš</t>
  </si>
  <si>
    <t>Svoboda Tomáš</t>
  </si>
  <si>
    <t>Kaucký Lukáš</t>
  </si>
  <si>
    <t>Bera Petr</t>
  </si>
  <si>
    <t>Oškerová Klára</t>
  </si>
  <si>
    <t>Novák Josef</t>
  </si>
  <si>
    <t>Šámalová Tereza</t>
  </si>
  <si>
    <t>Těthal David</t>
  </si>
  <si>
    <t>Váňa Radek</t>
  </si>
  <si>
    <t>Jirmusová  Tereza</t>
  </si>
  <si>
    <t>Krátký Jan</t>
  </si>
  <si>
    <t>Ferretto Anita</t>
  </si>
  <si>
    <t>Heranová Lucie</t>
  </si>
  <si>
    <t>Meuerová Sára</t>
  </si>
  <si>
    <t>Semián Adam</t>
  </si>
  <si>
    <t>Oščádalová Aneta</t>
  </si>
  <si>
    <t>Ryšavý Jiří</t>
  </si>
  <si>
    <t>Buzrlová Anežka</t>
  </si>
  <si>
    <t>VKO Louny</t>
  </si>
  <si>
    <t>Černý Filip</t>
  </si>
  <si>
    <t>Vohrabal Tomáš</t>
  </si>
  <si>
    <t>Selucká Veronika</t>
  </si>
  <si>
    <t>Hrubeš Filip</t>
  </si>
  <si>
    <t>Volná Lucie</t>
  </si>
  <si>
    <t>Grohmannová Petra</t>
  </si>
  <si>
    <t>Starnovský Jakub</t>
  </si>
  <si>
    <t>Král David</t>
  </si>
  <si>
    <t>Martincová Alžběta</t>
  </si>
  <si>
    <t>Krenželoková Barbora</t>
  </si>
  <si>
    <t>Klimovič Vojtěch</t>
  </si>
  <si>
    <t>Kubásek Jan</t>
  </si>
  <si>
    <t>Budínský Dominik</t>
  </si>
  <si>
    <t>Bejblík Jan</t>
  </si>
  <si>
    <t>Hudač Jan</t>
  </si>
  <si>
    <t>Součková Jana</t>
  </si>
  <si>
    <t>Telenský Radek</t>
  </si>
  <si>
    <t>Hradila Daniel</t>
  </si>
  <si>
    <t>Studecká Kristýna</t>
  </si>
  <si>
    <t>Smejkalová Anna</t>
  </si>
  <si>
    <t>Vozáb Filip</t>
  </si>
  <si>
    <t>Kopřiva Jakub</t>
  </si>
  <si>
    <t>Prošek Jakub</t>
  </si>
  <si>
    <t>Bohemians Praha</t>
  </si>
  <si>
    <t>Klimek Dominik</t>
  </si>
  <si>
    <t>Medek Matyáš</t>
  </si>
  <si>
    <t>Novák Jiří</t>
  </si>
  <si>
    <t>TJ Chemička Ústí n/L</t>
  </si>
  <si>
    <t>Kučerová Veronika</t>
  </si>
  <si>
    <t>Pachman Vojtěch</t>
  </si>
  <si>
    <t>Štefanovičová Natálie</t>
  </si>
  <si>
    <t>Koutný Michal</t>
  </si>
  <si>
    <t>Čechová Tereza</t>
  </si>
  <si>
    <t>Baloušová Vendula</t>
  </si>
  <si>
    <t>Stehlíková Tereza</t>
  </si>
  <si>
    <t>Popek Štěpán</t>
  </si>
  <si>
    <t>Verner Filip</t>
  </si>
  <si>
    <t>Mareš Antonín</t>
  </si>
  <si>
    <t>Ostřížek Dalibor</t>
  </si>
  <si>
    <t>Silaštík Martin</t>
  </si>
  <si>
    <t>KV Kondor Brandýs</t>
  </si>
  <si>
    <t>Rotková Petra</t>
  </si>
  <si>
    <t>Vavruška Marek</t>
  </si>
  <si>
    <t>HODRMENT M.</t>
  </si>
  <si>
    <t>ŠUM H.</t>
  </si>
  <si>
    <t>Hlavačka Petr</t>
  </si>
  <si>
    <t>KOŠNÁŘOVÁ T.</t>
  </si>
  <si>
    <t>SUCHANOVÁ K.</t>
  </si>
  <si>
    <t>MÁROVÁ M.</t>
  </si>
  <si>
    <t>AKAI J.</t>
  </si>
  <si>
    <t>BAYER J.</t>
  </si>
  <si>
    <t>Ludmila Jan</t>
  </si>
  <si>
    <t>BARANIVSKÝ D.</t>
  </si>
  <si>
    <t>KOTÁSKOVÁ V.</t>
  </si>
  <si>
    <t>MICHNOVÁ M.</t>
  </si>
  <si>
    <t>KREISSLOVÁ E.</t>
  </si>
  <si>
    <t xml:space="preserve">ŠÁROVÁ S. </t>
  </si>
  <si>
    <t>POLÁŠKOVÁ G.</t>
  </si>
  <si>
    <t>VK Smichov</t>
  </si>
  <si>
    <t>HELLEBRAND J.</t>
  </si>
  <si>
    <t>ŠEVČÍK J.</t>
  </si>
  <si>
    <t>ŠTĚPÁNOVÁ V.</t>
  </si>
  <si>
    <t>MACHÁČEK M.</t>
  </si>
  <si>
    <t>Kmetová Žaneta</t>
  </si>
  <si>
    <t>Tkáčová Tereza</t>
  </si>
  <si>
    <t>Kaucký Jirka</t>
  </si>
  <si>
    <t xml:space="preserve">ČÍPKOVÁ K. </t>
  </si>
  <si>
    <t>HRUDOVÁ M</t>
  </si>
  <si>
    <t>Netíková Adéla</t>
  </si>
  <si>
    <t>Rotek Tomáš</t>
  </si>
  <si>
    <t>Šams Ondřej</t>
  </si>
  <si>
    <t>Drastík Lukáš</t>
  </si>
  <si>
    <t>ZAORAL Š.</t>
  </si>
  <si>
    <t>Toužínová Kateřina</t>
  </si>
  <si>
    <t>KOŘÁN K.</t>
  </si>
  <si>
    <t>ČÁSLAVSKÝ</t>
  </si>
  <si>
    <t>Nováková Barbora</t>
  </si>
  <si>
    <t>Sýkora Jan</t>
  </si>
  <si>
    <t xml:space="preserve">PAROLEK S. </t>
  </si>
  <si>
    <t xml:space="preserve">VURBS R. </t>
  </si>
  <si>
    <t>HETZL J.</t>
  </si>
  <si>
    <t>Kovařovic Vojtěch</t>
  </si>
  <si>
    <t>Linda Martin</t>
  </si>
  <si>
    <t>Kajínek Ondřej</t>
  </si>
  <si>
    <t xml:space="preserve">ŠMERDA A. </t>
  </si>
  <si>
    <t>JELEN L.</t>
  </si>
  <si>
    <t>Casamayor Daniel</t>
  </si>
  <si>
    <t>Krejsová Nikola</t>
  </si>
  <si>
    <t>Vurbs Roman</t>
  </si>
  <si>
    <t>Pafkovičová Petra</t>
  </si>
  <si>
    <t>Šimůnek Aleš</t>
  </si>
  <si>
    <t>ČÍŽKOVÁ H.</t>
  </si>
  <si>
    <t>Šefr Martin</t>
  </si>
  <si>
    <t>MOTL M.</t>
  </si>
  <si>
    <t>Mikeš Vojtech</t>
  </si>
  <si>
    <t>Aguilarová Natalie</t>
  </si>
  <si>
    <t xml:space="preserve">De Figueiredo Silvie      </t>
  </si>
  <si>
    <t>Cihelková Monika</t>
  </si>
  <si>
    <t>Kyncl Michal</t>
  </si>
  <si>
    <t>Vajgrt Daniel</t>
  </si>
  <si>
    <t>Zapletalová Simona</t>
  </si>
  <si>
    <t>Vodinský Jan</t>
  </si>
  <si>
    <t xml:space="preserve">KAPLANOVÁ A. </t>
  </si>
  <si>
    <t>ZWINGEROVÁ M.</t>
  </si>
  <si>
    <t>Kraváčková Barbora</t>
  </si>
  <si>
    <t>Berezovskij Alexannder</t>
  </si>
  <si>
    <t>CIHELKOVÁ M.</t>
  </si>
  <si>
    <t>Kubát Jiří</t>
  </si>
  <si>
    <t>VÁPENÍK A</t>
  </si>
  <si>
    <t>Kraml Dominik</t>
  </si>
  <si>
    <t>Korec Dominik</t>
  </si>
  <si>
    <t>FOLPRECHT P.</t>
  </si>
  <si>
    <t>NAUMETS H.</t>
  </si>
  <si>
    <t>Lísek David</t>
  </si>
  <si>
    <t>Němeček Luboš</t>
  </si>
  <si>
    <t xml:space="preserve">JENŠOVSKÁ  T. </t>
  </si>
  <si>
    <t>TRUSINOVÁ L.</t>
  </si>
  <si>
    <t>Šmejkal Štěpán</t>
  </si>
  <si>
    <t xml:space="preserve">WINTER M. </t>
  </si>
  <si>
    <t>DVOŘÁK M.</t>
  </si>
  <si>
    <t>Kletečka Michal</t>
  </si>
  <si>
    <t>Král Jan</t>
  </si>
  <si>
    <t xml:space="preserve"> Finance SCM kluby 2010  </t>
  </si>
  <si>
    <t>Bonifikace/hlavu:</t>
  </si>
  <si>
    <t xml:space="preserve"> leden -duben 2010  </t>
  </si>
  <si>
    <t>Základ:</t>
  </si>
  <si>
    <t xml:space="preserve"> květen -prosinec 2010  </t>
  </si>
  <si>
    <t xml:space="preserve"> klub/oddíl  </t>
  </si>
  <si>
    <t xml:space="preserve"> členů  </t>
  </si>
  <si>
    <t xml:space="preserve"> ID test  </t>
  </si>
  <si>
    <t xml:space="preserve"> mzdy  </t>
  </si>
  <si>
    <t xml:space="preserve"> činnost  </t>
  </si>
  <si>
    <t>pořadí</t>
  </si>
  <si>
    <t xml:space="preserve"> MR Hořín  </t>
  </si>
  <si>
    <t xml:space="preserve"> MR hala  </t>
  </si>
  <si>
    <t xml:space="preserve"> KZ Račice  </t>
  </si>
  <si>
    <t xml:space="preserve"> ROZPOČET II </t>
  </si>
  <si>
    <t xml:space="preserve"> VK Blesk  </t>
  </si>
  <si>
    <t>1.</t>
  </si>
  <si>
    <t xml:space="preserve"> </t>
  </si>
  <si>
    <t xml:space="preserve"> ČVK Praha  </t>
  </si>
  <si>
    <t>2.</t>
  </si>
  <si>
    <t xml:space="preserve"> VK Slavia Praha  </t>
  </si>
  <si>
    <t>3.</t>
  </si>
  <si>
    <t xml:space="preserve"> VK Slavia SČE Děčín  </t>
  </si>
  <si>
    <t>4.</t>
  </si>
  <si>
    <t xml:space="preserve"> ČVK Brno  </t>
  </si>
  <si>
    <t>5.</t>
  </si>
  <si>
    <t xml:space="preserve"> VK Přerov  </t>
  </si>
  <si>
    <t>6.</t>
  </si>
  <si>
    <t xml:space="preserve"> VK Lysá n.L  </t>
  </si>
  <si>
    <t>7.</t>
  </si>
  <si>
    <t xml:space="preserve"> VK Morávia UH  </t>
  </si>
  <si>
    <t>8.</t>
  </si>
  <si>
    <t xml:space="preserve"> LS Brno  </t>
  </si>
  <si>
    <t>9.</t>
  </si>
  <si>
    <t xml:space="preserve"> VK Olomouc  </t>
  </si>
  <si>
    <t>10.</t>
  </si>
  <si>
    <t xml:space="preserve"> VK Hodonín  </t>
  </si>
  <si>
    <t>11.</t>
  </si>
  <si>
    <t xml:space="preserve"> TJ Bohemians  </t>
  </si>
  <si>
    <t>12.</t>
  </si>
  <si>
    <t xml:space="preserve"> VK Smíchov  </t>
  </si>
  <si>
    <t>13.</t>
  </si>
  <si>
    <t xml:space="preserve"> SVK Břeclav  </t>
  </si>
  <si>
    <t>14.</t>
  </si>
  <si>
    <t xml:space="preserve"> TJ Jiskra Otrokovice  </t>
  </si>
  <si>
    <t>15.</t>
  </si>
  <si>
    <t xml:space="preserve"> ČVK Pardubice  </t>
  </si>
  <si>
    <t>16.</t>
  </si>
  <si>
    <t xml:space="preserve"> KVM 1881  </t>
  </si>
  <si>
    <t>17.</t>
  </si>
  <si>
    <t xml:space="preserve"> VK Vajgar Jindřichův H  </t>
  </si>
  <si>
    <t>18.</t>
  </si>
  <si>
    <t xml:space="preserve"> TJ Neratovice  </t>
  </si>
  <si>
    <t>19.</t>
  </si>
  <si>
    <t xml:space="preserve"> Lokomotiva Nymburk  </t>
  </si>
  <si>
    <t>20.</t>
  </si>
  <si>
    <t xml:space="preserve"> VK Štětí  </t>
  </si>
  <si>
    <t>21.</t>
  </si>
  <si>
    <t xml:space="preserve"> ČAC Roudnice n.L.  </t>
  </si>
  <si>
    <t>22.</t>
  </si>
  <si>
    <t xml:space="preserve"> VK Ústí nad Labem  </t>
  </si>
  <si>
    <t>23.</t>
  </si>
  <si>
    <t xml:space="preserve">  </t>
  </si>
  <si>
    <t xml:space="preserve"> Lokomotiva Beroun  </t>
  </si>
  <si>
    <t>24.</t>
  </si>
  <si>
    <t xml:space="preserve"> celkem  </t>
  </si>
  <si>
    <t>počet SCM 1-4/2010</t>
  </si>
  <si>
    <t>Mzdy navíc oproti reálu 2010:</t>
  </si>
  <si>
    <t>platy leden / duben</t>
  </si>
  <si>
    <t>Základ 5+</t>
  </si>
  <si>
    <t>SCM</t>
  </si>
  <si>
    <t>činnost</t>
  </si>
  <si>
    <t>zpracoval L. Kubrycht</t>
  </si>
  <si>
    <t>Základ 4</t>
  </si>
  <si>
    <t>rozdělit</t>
  </si>
  <si>
    <t>dělení do skupin12:10:8</t>
  </si>
  <si>
    <t>Základ 3</t>
  </si>
  <si>
    <t xml:space="preserve">skupina A </t>
  </si>
  <si>
    <t>Základ 2</t>
  </si>
  <si>
    <t>Celkem členů SCM</t>
  </si>
  <si>
    <t>bonifikace 4+:</t>
  </si>
  <si>
    <t xml:space="preserve">skupina B </t>
  </si>
  <si>
    <t>Základ 1</t>
  </si>
  <si>
    <t>odměna:</t>
  </si>
  <si>
    <t>skupina C</t>
  </si>
  <si>
    <t xml:space="preserve"> ID test = ROZPOČET I </t>
  </si>
  <si>
    <t>mzdy model 2011</t>
  </si>
  <si>
    <t>od 1.1.2012</t>
  </si>
  <si>
    <t>do 1.5.2011</t>
  </si>
  <si>
    <t>4+</t>
  </si>
  <si>
    <t>3+</t>
  </si>
  <si>
    <t>2+</t>
  </si>
  <si>
    <t>odměna v Kč z SCM/měsíc</t>
  </si>
  <si>
    <t>Skupina A</t>
  </si>
  <si>
    <t>Skupina B</t>
  </si>
  <si>
    <t>Skupina C</t>
  </si>
  <si>
    <t>Ohře Louny</t>
  </si>
  <si>
    <t xml:space="preserve">VK Ústí nad Labem  </t>
  </si>
  <si>
    <t xml:space="preserve">ČAC Roudnice n.L.  </t>
  </si>
  <si>
    <t>Jiskra Třeboň</t>
  </si>
  <si>
    <t>Slovácko</t>
  </si>
  <si>
    <t xml:space="preserve">VK Štětí  </t>
  </si>
  <si>
    <t>Kondor Brandýs</t>
  </si>
  <si>
    <t>mzdy 2010 podle systému 2011:</t>
  </si>
  <si>
    <t>max. 3.220.000 Kč</t>
  </si>
  <si>
    <t>Komplet nové SCM 2010 podle systému 2011:</t>
  </si>
  <si>
    <t xml:space="preserve">Varianta </t>
  </si>
  <si>
    <t>VK Slavoj Litoměřice</t>
  </si>
  <si>
    <t xml:space="preserve"> Finance SCM trenéři 2014</t>
  </si>
  <si>
    <t>Průměr 2012-2014 váhy 3:3:4</t>
  </si>
  <si>
    <t>od 1.5.2014</t>
  </si>
  <si>
    <t xml:space="preserve"> VK Slavia Děčín  </t>
  </si>
  <si>
    <t xml:space="preserve">Lokomotiva Beroun </t>
  </si>
  <si>
    <t>Na činnost oddílů  2014 květen - prosinec</t>
  </si>
  <si>
    <t>květen - prosinec 2014</t>
  </si>
  <si>
    <t>schváleno předsednictvem ČVS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</si>
</sst>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 Kč&quot;_-;\-* #,##0.00&quot; Kč&quot;_-;_-* \-??&quot; Kč&quot;_-;_-@_-"/>
    <numFmt numFmtId="165" formatCode="0.000"/>
    <numFmt numFmtId="166" formatCode="_-* #,##0&quot; Kč&quot;_-;\-* #,##0&quot; Kč&quot;_-;_-* \-??&quot; Kč&quot;_-;_-@_-"/>
    <numFmt numFmtId="167" formatCode="#,##0_ ;\-#,##0\ "/>
    <numFmt numFmtId="168" formatCode="#,##0&quot; Kč&quot;"/>
    <numFmt numFmtId="169" formatCode="_-* #,##0.00\ _K_č_-;\-* #,##0.00\ _K_č_-;_-* \-??\ _K_č_-;_-@_-"/>
    <numFmt numFmtId="170" formatCode="_-* #,##0\ _K_č_-;\-* #,##0\ _K_č_-;_-* \-??\ _K_č_-;_-@_-"/>
    <numFmt numFmtId="171" formatCode="0.0"/>
    <numFmt numFmtId="172" formatCode="0.0%"/>
  </numFmts>
  <fonts count="29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ang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3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2"/>
      <color indexed="30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indexed="3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30"/>
      <name val="Calibri"/>
      <family val="2"/>
      <charset val="238"/>
      <scheme val="minor"/>
    </font>
    <font>
      <i/>
      <sz val="12"/>
      <color indexed="30"/>
      <name val="Calibri"/>
      <family val="2"/>
      <charset val="238"/>
      <scheme val="minor"/>
    </font>
    <font>
      <sz val="12"/>
      <color indexed="12"/>
      <name val="Calibri"/>
      <family val="2"/>
      <charset val="238"/>
      <scheme val="minor"/>
    </font>
    <font>
      <sz val="12"/>
      <color theme="3" tint="0.59999389629810485"/>
      <name val="Calibri"/>
      <family val="2"/>
      <charset val="238"/>
      <scheme val="minor"/>
    </font>
    <font>
      <sz val="12"/>
      <color theme="6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0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9" fontId="13" fillId="0" borderId="0" applyFill="0" applyBorder="0" applyAlignment="0" applyProtection="0"/>
    <xf numFmtId="164" fontId="13" fillId="0" borderId="0" applyFill="0" applyBorder="0" applyAlignment="0" applyProtection="0"/>
    <xf numFmtId="164" fontId="2" fillId="0" borderId="0" applyFill="0" applyBorder="0" applyAlignment="0" applyProtection="0"/>
    <xf numFmtId="0" fontId="13" fillId="0" borderId="0"/>
    <xf numFmtId="0" fontId="1" fillId="0" borderId="0"/>
    <xf numFmtId="0" fontId="13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horizontal="left"/>
    </xf>
    <xf numFmtId="0" fontId="3" fillId="0" borderId="0" xfId="6" applyFont="1" applyAlignment="1">
      <alignment horizontal="left"/>
    </xf>
    <xf numFmtId="0" fontId="3" fillId="0" borderId="0" xfId="6" applyFont="1" applyAlignment="1">
      <alignment horizontal="center"/>
    </xf>
    <xf numFmtId="164" fontId="3" fillId="0" borderId="0" xfId="2" applyFont="1" applyFill="1" applyBorder="1" applyAlignment="1" applyProtection="1">
      <alignment horizontal="center"/>
    </xf>
    <xf numFmtId="0" fontId="4" fillId="5" borderId="1" xfId="6" applyFont="1" applyFill="1" applyBorder="1" applyAlignment="1"/>
    <xf numFmtId="0" fontId="4" fillId="5" borderId="1" xfId="6" applyFont="1" applyFill="1" applyBorder="1" applyAlignment="1">
      <alignment horizontal="left"/>
    </xf>
    <xf numFmtId="0" fontId="4" fillId="5" borderId="1" xfId="6" applyFont="1" applyFill="1" applyBorder="1" applyAlignment="1">
      <alignment horizontal="center"/>
    </xf>
    <xf numFmtId="165" fontId="4" fillId="5" borderId="1" xfId="6" applyNumberFormat="1" applyFont="1" applyFill="1" applyBorder="1" applyAlignment="1">
      <alignment horizontal="center"/>
    </xf>
    <xf numFmtId="165" fontId="5" fillId="5" borderId="1" xfId="6" applyNumberFormat="1" applyFont="1" applyFill="1" applyBorder="1" applyAlignment="1" applyProtection="1">
      <alignment horizontal="center"/>
    </xf>
    <xf numFmtId="165" fontId="3" fillId="5" borderId="2" xfId="6" applyNumberFormat="1" applyFont="1" applyFill="1" applyBorder="1" applyAlignment="1">
      <alignment horizontal="center"/>
    </xf>
    <xf numFmtId="164" fontId="4" fillId="0" borderId="1" xfId="2" applyFont="1" applyFill="1" applyBorder="1" applyAlignment="1" applyProtection="1">
      <alignment horizontal="center" vertical="center"/>
    </xf>
    <xf numFmtId="164" fontId="4" fillId="0" borderId="1" xfId="2" applyFont="1" applyFill="1" applyBorder="1" applyAlignment="1" applyProtection="1"/>
    <xf numFmtId="0" fontId="4" fillId="5" borderId="1" xfId="6" applyFont="1" applyFill="1" applyBorder="1"/>
    <xf numFmtId="0" fontId="4" fillId="3" borderId="1" xfId="6" applyFont="1" applyFill="1" applyBorder="1"/>
    <xf numFmtId="0" fontId="4" fillId="3" borderId="1" xfId="6" applyFont="1" applyFill="1" applyBorder="1" applyAlignment="1">
      <alignment horizontal="left"/>
    </xf>
    <xf numFmtId="0" fontId="4" fillId="3" borderId="1" xfId="6" applyFont="1" applyFill="1" applyBorder="1" applyAlignment="1">
      <alignment horizontal="center"/>
    </xf>
    <xf numFmtId="165" fontId="4" fillId="3" borderId="1" xfId="6" applyNumberFormat="1" applyFont="1" applyFill="1" applyBorder="1" applyAlignment="1">
      <alignment horizontal="center"/>
    </xf>
    <xf numFmtId="165" fontId="5" fillId="3" borderId="1" xfId="6" applyNumberFormat="1" applyFont="1" applyFill="1" applyBorder="1" applyAlignment="1" applyProtection="1">
      <alignment horizontal="center"/>
    </xf>
    <xf numFmtId="165" fontId="3" fillId="3" borderId="2" xfId="6" applyNumberFormat="1" applyFont="1" applyFill="1" applyBorder="1" applyAlignment="1">
      <alignment horizontal="center"/>
    </xf>
    <xf numFmtId="0" fontId="4" fillId="3" borderId="1" xfId="6" applyFont="1" applyFill="1" applyBorder="1" applyAlignment="1"/>
    <xf numFmtId="0" fontId="4" fillId="6" borderId="1" xfId="6" applyFont="1" applyFill="1" applyBorder="1"/>
    <xf numFmtId="0" fontId="4" fillId="6" borderId="1" xfId="6" applyFont="1" applyFill="1" applyBorder="1" applyAlignment="1">
      <alignment horizontal="left"/>
    </xf>
    <xf numFmtId="0" fontId="4" fillId="6" borderId="1" xfId="6" applyFont="1" applyFill="1" applyBorder="1" applyAlignment="1">
      <alignment horizontal="center"/>
    </xf>
    <xf numFmtId="165" fontId="4" fillId="6" borderId="1" xfId="6" applyNumberFormat="1" applyFont="1" applyFill="1" applyBorder="1" applyAlignment="1">
      <alignment horizontal="center"/>
    </xf>
    <xf numFmtId="165" fontId="5" fillId="6" borderId="1" xfId="6" applyNumberFormat="1" applyFont="1" applyFill="1" applyBorder="1" applyAlignment="1" applyProtection="1">
      <alignment horizontal="center"/>
    </xf>
    <xf numFmtId="165" fontId="3" fillId="6" borderId="2" xfId="6" applyNumberFormat="1" applyFont="1" applyFill="1" applyBorder="1" applyAlignment="1">
      <alignment horizontal="center"/>
    </xf>
    <xf numFmtId="0" fontId="4" fillId="6" borderId="1" xfId="6" applyFont="1" applyFill="1" applyBorder="1" applyAlignment="1"/>
    <xf numFmtId="0" fontId="4" fillId="4" borderId="1" xfId="6" applyFont="1" applyFill="1" applyBorder="1"/>
    <xf numFmtId="0" fontId="4" fillId="4" borderId="1" xfId="6" applyFont="1" applyFill="1" applyBorder="1" applyAlignment="1">
      <alignment horizontal="left"/>
    </xf>
    <xf numFmtId="0" fontId="4" fillId="4" borderId="1" xfId="6" applyFont="1" applyFill="1" applyBorder="1" applyAlignment="1">
      <alignment horizontal="center"/>
    </xf>
    <xf numFmtId="165" fontId="4" fillId="4" borderId="1" xfId="6" applyNumberFormat="1" applyFont="1" applyFill="1" applyBorder="1" applyAlignment="1">
      <alignment horizontal="center"/>
    </xf>
    <xf numFmtId="165" fontId="4" fillId="4" borderId="1" xfId="6" applyNumberFormat="1" applyFont="1" applyFill="1" applyBorder="1" applyAlignment="1" applyProtection="1">
      <alignment horizontal="center"/>
    </xf>
    <xf numFmtId="165" fontId="3" fillId="4" borderId="2" xfId="6" applyNumberFormat="1" applyFont="1" applyFill="1" applyBorder="1" applyAlignment="1">
      <alignment horizontal="center"/>
    </xf>
    <xf numFmtId="164" fontId="4" fillId="0" borderId="1" xfId="2" applyFont="1" applyFill="1" applyBorder="1" applyAlignment="1" applyProtection="1">
      <alignment horizontal="right"/>
    </xf>
    <xf numFmtId="164" fontId="4" fillId="0" borderId="1" xfId="2" applyFont="1" applyFill="1" applyBorder="1" applyAlignment="1" applyProtection="1">
      <alignment horizontal="center"/>
    </xf>
    <xf numFmtId="165" fontId="5" fillId="4" borderId="1" xfId="6" applyNumberFormat="1" applyFont="1" applyFill="1" applyBorder="1" applyAlignment="1" applyProtection="1">
      <alignment horizontal="center"/>
    </xf>
    <xf numFmtId="0" fontId="4" fillId="0" borderId="0" xfId="6" applyFont="1"/>
    <xf numFmtId="0" fontId="4" fillId="0" borderId="0" xfId="6" applyFont="1" applyAlignment="1">
      <alignment horizontal="left"/>
    </xf>
    <xf numFmtId="0" fontId="4" fillId="0" borderId="0" xfId="6" applyFont="1" applyAlignment="1">
      <alignment horizontal="center"/>
    </xf>
    <xf numFmtId="0" fontId="4" fillId="0" borderId="1" xfId="6" applyFont="1" applyFill="1" applyBorder="1"/>
    <xf numFmtId="0" fontId="4" fillId="0" borderId="1" xfId="6" applyFont="1" applyFill="1" applyBorder="1" applyAlignment="1">
      <alignment horizontal="left"/>
    </xf>
    <xf numFmtId="0" fontId="4" fillId="0" borderId="1" xfId="6" applyFont="1" applyFill="1" applyBorder="1" applyAlignment="1">
      <alignment horizontal="center"/>
    </xf>
    <xf numFmtId="165" fontId="4" fillId="0" borderId="1" xfId="6" applyNumberFormat="1" applyFont="1" applyFill="1" applyBorder="1" applyAlignment="1">
      <alignment horizontal="center"/>
    </xf>
    <xf numFmtId="165" fontId="4" fillId="0" borderId="1" xfId="6" applyNumberFormat="1" applyFont="1" applyFill="1" applyBorder="1" applyAlignment="1" applyProtection="1">
      <alignment horizontal="center"/>
    </xf>
    <xf numFmtId="165" fontId="3" fillId="0" borderId="2" xfId="6" applyNumberFormat="1" applyFont="1" applyFill="1" applyBorder="1" applyAlignment="1">
      <alignment horizontal="center"/>
    </xf>
    <xf numFmtId="0" fontId="4" fillId="0" borderId="1" xfId="6" applyFont="1" applyFill="1" applyBorder="1" applyAlignment="1"/>
    <xf numFmtId="165" fontId="4" fillId="0" borderId="1" xfId="6" applyNumberFormat="1" applyFont="1" applyBorder="1" applyAlignment="1">
      <alignment horizontal="center"/>
    </xf>
    <xf numFmtId="165" fontId="3" fillId="0" borderId="2" xfId="6" applyNumberFormat="1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165" fontId="5" fillId="0" borderId="1" xfId="6" applyNumberFormat="1" applyFont="1" applyFill="1" applyBorder="1" applyAlignment="1" applyProtection="1">
      <alignment horizontal="center"/>
    </xf>
    <xf numFmtId="0" fontId="4" fillId="0" borderId="1" xfId="6" applyFont="1" applyBorder="1"/>
    <xf numFmtId="0" fontId="4" fillId="0" borderId="1" xfId="6" applyFont="1" applyBorder="1" applyAlignment="1">
      <alignment horizontal="left"/>
    </xf>
    <xf numFmtId="0" fontId="4" fillId="0" borderId="0" xfId="6" applyFont="1" applyBorder="1"/>
    <xf numFmtId="164" fontId="4" fillId="0" borderId="0" xfId="2" applyFont="1" applyFill="1" applyBorder="1" applyAlignment="1" applyProtection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5" fillId="0" borderId="0" xfId="5" applyFont="1"/>
    <xf numFmtId="0" fontId="5" fillId="0" borderId="0" xfId="5" applyFont="1" applyAlignment="1">
      <alignment horizontal="center" vertical="center"/>
    </xf>
    <xf numFmtId="0" fontId="5" fillId="0" borderId="0" xfId="5" applyFont="1" applyBorder="1"/>
    <xf numFmtId="0" fontId="6" fillId="0" borderId="0" xfId="5" applyFont="1"/>
    <xf numFmtId="0" fontId="5" fillId="0" borderId="0" xfId="5" applyFont="1" applyAlignment="1">
      <alignment horizontal="right"/>
    </xf>
    <xf numFmtId="166" fontId="6" fillId="0" borderId="0" xfId="2" applyNumberFormat="1" applyFont="1" applyFill="1" applyBorder="1" applyAlignment="1" applyProtection="1">
      <alignment horizontal="center"/>
    </xf>
    <xf numFmtId="0" fontId="7" fillId="0" borderId="0" xfId="5" applyFont="1"/>
    <xf numFmtId="0" fontId="5" fillId="0" borderId="0" xfId="5" applyFont="1" applyAlignment="1">
      <alignment horizontal="center"/>
    </xf>
    <xf numFmtId="0" fontId="5" fillId="0" borderId="3" xfId="5" applyFont="1" applyBorder="1"/>
    <xf numFmtId="0" fontId="7" fillId="0" borderId="0" xfId="5" applyFont="1" applyAlignment="1">
      <alignment horizontal="left"/>
    </xf>
    <xf numFmtId="0" fontId="8" fillId="0" borderId="1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5" fillId="0" borderId="1" xfId="5" applyFont="1" applyBorder="1"/>
    <xf numFmtId="0" fontId="5" fillId="0" borderId="1" xfId="5" applyFont="1" applyBorder="1" applyAlignment="1">
      <alignment horizontal="center" vertical="center"/>
    </xf>
    <xf numFmtId="166" fontId="5" fillId="0" borderId="1" xfId="3" applyNumberFormat="1" applyFont="1" applyFill="1" applyBorder="1" applyAlignment="1" applyProtection="1"/>
    <xf numFmtId="166" fontId="10" fillId="0" borderId="1" xfId="3" applyNumberFormat="1" applyFont="1" applyFill="1" applyBorder="1" applyAlignment="1" applyProtection="1"/>
    <xf numFmtId="166" fontId="11" fillId="0" borderId="2" xfId="3" applyNumberFormat="1" applyFont="1" applyFill="1" applyBorder="1" applyAlignment="1" applyProtection="1"/>
    <xf numFmtId="166" fontId="10" fillId="0" borderId="4" xfId="3" applyNumberFormat="1" applyFont="1" applyFill="1" applyBorder="1" applyAlignment="1" applyProtection="1"/>
    <xf numFmtId="167" fontId="4" fillId="0" borderId="6" xfId="2" applyNumberFormat="1" applyFont="1" applyFill="1" applyBorder="1" applyAlignment="1" applyProtection="1">
      <alignment horizontal="center"/>
    </xf>
    <xf numFmtId="167" fontId="4" fillId="0" borderId="0" xfId="2" applyNumberFormat="1" applyFont="1" applyFill="1" applyBorder="1" applyAlignment="1" applyProtection="1">
      <alignment horizontal="center"/>
    </xf>
    <xf numFmtId="166" fontId="11" fillId="0" borderId="1" xfId="3" applyNumberFormat="1" applyFont="1" applyFill="1" applyBorder="1" applyAlignment="1" applyProtection="1"/>
    <xf numFmtId="167" fontId="4" fillId="0" borderId="7" xfId="2" applyNumberFormat="1" applyFont="1" applyFill="1" applyBorder="1" applyAlignment="1" applyProtection="1">
      <alignment horizontal="center"/>
    </xf>
    <xf numFmtId="166" fontId="5" fillId="0" borderId="0" xfId="3" applyNumberFormat="1" applyFont="1" applyFill="1" applyBorder="1" applyAlignment="1" applyProtection="1"/>
    <xf numFmtId="166" fontId="10" fillId="0" borderId="0" xfId="3" applyNumberFormat="1" applyFont="1" applyFill="1" applyBorder="1" applyAlignment="1" applyProtection="1"/>
    <xf numFmtId="166" fontId="11" fillId="0" borderId="0" xfId="3" applyNumberFormat="1" applyFont="1" applyFill="1" applyBorder="1" applyAlignment="1" applyProtection="1"/>
    <xf numFmtId="166" fontId="5" fillId="0" borderId="0" xfId="5" applyNumberFormat="1" applyFont="1"/>
    <xf numFmtId="9" fontId="5" fillId="0" borderId="0" xfId="7" applyFont="1" applyFill="1" applyBorder="1" applyAlignment="1" applyProtection="1"/>
    <xf numFmtId="166" fontId="8" fillId="0" borderId="0" xfId="5" applyNumberFormat="1" applyFont="1"/>
    <xf numFmtId="0" fontId="4" fillId="0" borderId="0" xfId="0" applyFont="1" applyAlignment="1">
      <alignment horizontal="right"/>
    </xf>
    <xf numFmtId="166" fontId="9" fillId="0" borderId="0" xfId="5" applyNumberFormat="1" applyFont="1"/>
    <xf numFmtId="0" fontId="14" fillId="0" borderId="0" xfId="5" applyFont="1" applyAlignment="1">
      <alignment horizontal="center" vertical="center"/>
    </xf>
    <xf numFmtId="0" fontId="14" fillId="0" borderId="0" xfId="5" applyFont="1"/>
    <xf numFmtId="0" fontId="14" fillId="0" borderId="0" xfId="5" applyFont="1" applyBorder="1"/>
    <xf numFmtId="0" fontId="15" fillId="0" borderId="0" xfId="5" applyFont="1"/>
    <xf numFmtId="0" fontId="16" fillId="0" borderId="0" xfId="0" applyFont="1" applyAlignment="1">
      <alignment horizontal="center"/>
    </xf>
    <xf numFmtId="0" fontId="16" fillId="0" borderId="0" xfId="0" applyFont="1"/>
    <xf numFmtId="164" fontId="17" fillId="0" borderId="0" xfId="2" applyFont="1"/>
    <xf numFmtId="0" fontId="14" fillId="0" borderId="0" xfId="5" applyFont="1" applyAlignment="1">
      <alignment horizontal="right"/>
    </xf>
    <xf numFmtId="168" fontId="15" fillId="0" borderId="0" xfId="2" applyNumberFormat="1" applyFont="1" applyFill="1" applyBorder="1" applyAlignment="1" applyProtection="1">
      <alignment horizontal="right"/>
    </xf>
    <xf numFmtId="0" fontId="14" fillId="0" borderId="0" xfId="5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5" applyFont="1"/>
    <xf numFmtId="0" fontId="16" fillId="0" borderId="0" xfId="0" applyFont="1" applyAlignment="1">
      <alignment horizontal="right"/>
    </xf>
    <xf numFmtId="166" fontId="16" fillId="0" borderId="0" xfId="2" applyNumberFormat="1" applyFont="1" applyFill="1" applyBorder="1" applyAlignment="1" applyProtection="1">
      <alignment horizontal="center"/>
    </xf>
    <xf numFmtId="168" fontId="16" fillId="0" borderId="0" xfId="0" applyNumberFormat="1" applyFont="1" applyAlignment="1">
      <alignment horizontal="right"/>
    </xf>
    <xf numFmtId="0" fontId="14" fillId="0" borderId="0" xfId="5" applyFont="1" applyAlignment="1">
      <alignment vertical="center"/>
    </xf>
    <xf numFmtId="0" fontId="16" fillId="0" borderId="0" xfId="0" applyFont="1" applyAlignment="1">
      <alignment horizontal="right" vertical="center"/>
    </xf>
    <xf numFmtId="168" fontId="16" fillId="0" borderId="0" xfId="0" applyNumberFormat="1" applyFont="1" applyAlignment="1">
      <alignment horizontal="right" vertical="center"/>
    </xf>
    <xf numFmtId="0" fontId="14" fillId="0" borderId="0" xfId="5" applyFont="1" applyBorder="1" applyAlignment="1">
      <alignment vertical="center"/>
    </xf>
    <xf numFmtId="0" fontId="15" fillId="0" borderId="0" xfId="5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6" fontId="16" fillId="0" borderId="8" xfId="2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6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166" fontId="16" fillId="0" borderId="8" xfId="2" applyNumberFormat="1" applyFont="1" applyFill="1" applyBorder="1" applyAlignment="1" applyProtection="1">
      <alignment horizontal="center"/>
    </xf>
    <xf numFmtId="166" fontId="16" fillId="0" borderId="1" xfId="2" applyNumberFormat="1" applyFont="1" applyFill="1" applyBorder="1" applyAlignment="1" applyProtection="1">
      <alignment horizontal="center"/>
    </xf>
    <xf numFmtId="0" fontId="20" fillId="0" borderId="0" xfId="5" applyFont="1"/>
    <xf numFmtId="170" fontId="16" fillId="0" borderId="0" xfId="1" applyNumberFormat="1" applyFont="1" applyFill="1" applyBorder="1" applyAlignment="1" applyProtection="1">
      <alignment horizontal="center" vertical="center"/>
    </xf>
    <xf numFmtId="0" fontId="20" fillId="0" borderId="0" xfId="5" applyFont="1" applyAlignment="1">
      <alignment horizontal="left"/>
    </xf>
    <xf numFmtId="0" fontId="16" fillId="5" borderId="10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21" fillId="0" borderId="12" xfId="5" applyFont="1" applyBorder="1" applyAlignment="1">
      <alignment horizontal="center" vertical="center" wrapText="1"/>
    </xf>
    <xf numFmtId="0" fontId="21" fillId="0" borderId="13" xfId="5" applyFont="1" applyBorder="1" applyAlignment="1">
      <alignment horizontal="center" vertical="center" wrapText="1"/>
    </xf>
    <xf numFmtId="0" fontId="22" fillId="0" borderId="13" xfId="5" applyFont="1" applyBorder="1" applyAlignment="1">
      <alignment horizontal="center" vertical="center" wrapText="1"/>
    </xf>
    <xf numFmtId="0" fontId="21" fillId="0" borderId="14" xfId="5" applyFont="1" applyBorder="1" applyAlignment="1">
      <alignment horizontal="center" vertical="center" wrapText="1"/>
    </xf>
    <xf numFmtId="0" fontId="21" fillId="0" borderId="15" xfId="5" applyFont="1" applyBorder="1" applyAlignment="1">
      <alignment horizontal="center" vertical="center" wrapText="1"/>
    </xf>
    <xf numFmtId="0" fontId="21" fillId="0" borderId="16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/>
    <xf numFmtId="0" fontId="14" fillId="2" borderId="8" xfId="5" applyFont="1" applyFill="1" applyBorder="1" applyAlignment="1">
      <alignment horizontal="center" vertical="center"/>
    </xf>
    <xf numFmtId="166" fontId="14" fillId="0" borderId="1" xfId="3" applyNumberFormat="1" applyFont="1" applyFill="1" applyBorder="1" applyAlignment="1" applyProtection="1"/>
    <xf numFmtId="166" fontId="18" fillId="0" borderId="1" xfId="3" applyNumberFormat="1" applyFont="1" applyFill="1" applyBorder="1" applyAlignment="1" applyProtection="1"/>
    <xf numFmtId="166" fontId="23" fillId="0" borderId="1" xfId="3" applyNumberFormat="1" applyFont="1" applyFill="1" applyBorder="1" applyAlignment="1" applyProtection="1"/>
    <xf numFmtId="166" fontId="18" fillId="0" borderId="4" xfId="3" applyNumberFormat="1" applyFont="1" applyFill="1" applyBorder="1" applyAlignment="1" applyProtection="1"/>
    <xf numFmtId="167" fontId="16" fillId="0" borderId="6" xfId="2" applyNumberFormat="1" applyFont="1" applyFill="1" applyBorder="1" applyAlignment="1" applyProtection="1">
      <alignment horizontal="center"/>
    </xf>
    <xf numFmtId="167" fontId="16" fillId="0" borderId="0" xfId="2" applyNumberFormat="1" applyFont="1" applyFill="1" applyBorder="1" applyAlignment="1" applyProtection="1">
      <alignment horizontal="center"/>
    </xf>
    <xf numFmtId="0" fontId="14" fillId="2" borderId="1" xfId="5" applyFont="1" applyFill="1" applyBorder="1" applyAlignment="1">
      <alignment horizontal="center" vertical="center"/>
    </xf>
    <xf numFmtId="166" fontId="23" fillId="0" borderId="2" xfId="3" applyNumberFormat="1" applyFont="1" applyFill="1" applyBorder="1" applyAlignment="1" applyProtection="1"/>
    <xf numFmtId="0" fontId="16" fillId="0" borderId="0" xfId="0" applyFont="1" applyBorder="1"/>
    <xf numFmtId="0" fontId="14" fillId="0" borderId="8" xfId="5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167" fontId="16" fillId="0" borderId="7" xfId="2" applyNumberFormat="1" applyFont="1" applyFill="1" applyBorder="1" applyAlignment="1" applyProtection="1">
      <alignment horizontal="center"/>
    </xf>
    <xf numFmtId="166" fontId="14" fillId="0" borderId="0" xfId="3" applyNumberFormat="1" applyFont="1" applyFill="1" applyBorder="1" applyAlignment="1" applyProtection="1"/>
    <xf numFmtId="166" fontId="18" fillId="0" borderId="0" xfId="3" applyNumberFormat="1" applyFont="1" applyFill="1" applyBorder="1" applyAlignment="1" applyProtection="1"/>
    <xf numFmtId="166" fontId="23" fillId="0" borderId="0" xfId="3" applyNumberFormat="1" applyFont="1" applyFill="1" applyBorder="1" applyAlignment="1" applyProtection="1"/>
    <xf numFmtId="0" fontId="14" fillId="0" borderId="17" xfId="5" applyFont="1" applyBorder="1" applyAlignment="1">
      <alignment horizontal="center" vertical="center"/>
    </xf>
    <xf numFmtId="166" fontId="14" fillId="0" borderId="17" xfId="3" applyNumberFormat="1" applyFont="1" applyFill="1" applyBorder="1" applyAlignment="1" applyProtection="1"/>
    <xf numFmtId="166" fontId="18" fillId="0" borderId="17" xfId="3" applyNumberFormat="1" applyFont="1" applyFill="1" applyBorder="1" applyAlignment="1" applyProtection="1"/>
    <xf numFmtId="166" fontId="23" fillId="0" borderId="17" xfId="3" applyNumberFormat="1" applyFont="1" applyFill="1" applyBorder="1" applyAlignment="1" applyProtection="1"/>
    <xf numFmtId="167" fontId="16" fillId="0" borderId="17" xfId="2" applyNumberFormat="1" applyFont="1" applyFill="1" applyBorder="1" applyAlignment="1" applyProtection="1">
      <alignment horizontal="center"/>
    </xf>
    <xf numFmtId="0" fontId="14" fillId="0" borderId="17" xfId="5" applyFont="1" applyBorder="1"/>
    <xf numFmtId="0" fontId="16" fillId="0" borderId="17" xfId="0" applyFont="1" applyBorder="1" applyAlignment="1">
      <alignment horizontal="center"/>
    </xf>
    <xf numFmtId="166" fontId="16" fillId="0" borderId="0" xfId="0" applyNumberFormat="1" applyFont="1"/>
    <xf numFmtId="166" fontId="14" fillId="0" borderId="0" xfId="5" applyNumberFormat="1" applyFont="1"/>
    <xf numFmtId="172" fontId="24" fillId="0" borderId="0" xfId="8" applyNumberFormat="1" applyFont="1" applyFill="1" applyBorder="1" applyAlignment="1" applyProtection="1">
      <alignment horizontal="center"/>
    </xf>
    <xf numFmtId="172" fontId="15" fillId="0" borderId="0" xfId="8" applyNumberFormat="1" applyFont="1" applyFill="1" applyBorder="1" applyAlignment="1" applyProtection="1">
      <alignment horizontal="center"/>
    </xf>
    <xf numFmtId="1" fontId="16" fillId="0" borderId="0" xfId="0" applyNumberFormat="1" applyFont="1"/>
    <xf numFmtId="0" fontId="15" fillId="0" borderId="0" xfId="0" applyFont="1"/>
    <xf numFmtId="166" fontId="16" fillId="0" borderId="0" xfId="5" applyNumberFormat="1" applyFont="1"/>
    <xf numFmtId="0" fontId="19" fillId="0" borderId="0" xfId="0" applyFont="1" applyAlignment="1">
      <alignment horizontal="right"/>
    </xf>
    <xf numFmtId="166" fontId="16" fillId="0" borderId="1" xfId="0" applyNumberFormat="1" applyFont="1" applyBorder="1"/>
    <xf numFmtId="168" fontId="16" fillId="0" borderId="0" xfId="0" applyNumberFormat="1" applyFont="1"/>
    <xf numFmtId="0" fontId="21" fillId="2" borderId="18" xfId="5" applyFont="1" applyFill="1" applyBorder="1" applyAlignment="1">
      <alignment horizontal="center" vertical="center"/>
    </xf>
    <xf numFmtId="0" fontId="21" fillId="0" borderId="18" xfId="5" applyFont="1" applyBorder="1" applyAlignment="1">
      <alignment horizontal="center" vertical="center"/>
    </xf>
    <xf numFmtId="0" fontId="21" fillId="2" borderId="19" xfId="5" applyFont="1" applyFill="1" applyBorder="1" applyAlignment="1">
      <alignment horizontal="center" vertical="center"/>
    </xf>
    <xf numFmtId="0" fontId="14" fillId="2" borderId="19" xfId="5" applyFont="1" applyFill="1" applyBorder="1" applyAlignment="1">
      <alignment horizontal="center" vertical="center"/>
    </xf>
    <xf numFmtId="171" fontId="16" fillId="0" borderId="19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4" fillId="2" borderId="18" xfId="5" applyFont="1" applyFill="1" applyBorder="1" applyAlignment="1">
      <alignment horizontal="center" vertical="center"/>
    </xf>
    <xf numFmtId="171" fontId="16" fillId="0" borderId="18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66" fontId="16" fillId="0" borderId="18" xfId="0" applyNumberFormat="1" applyFont="1" applyBorder="1"/>
    <xf numFmtId="0" fontId="16" fillId="0" borderId="18" xfId="0" applyFont="1" applyBorder="1"/>
    <xf numFmtId="1" fontId="16" fillId="0" borderId="18" xfId="0" applyNumberFormat="1" applyFont="1" applyBorder="1"/>
    <xf numFmtId="0" fontId="14" fillId="0" borderId="18" xfId="5" applyFont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171" fontId="16" fillId="0" borderId="22" xfId="0" applyNumberFormat="1" applyFont="1" applyBorder="1" applyAlignment="1">
      <alignment horizontal="center"/>
    </xf>
    <xf numFmtId="0" fontId="16" fillId="0" borderId="22" xfId="0" applyFont="1" applyBorder="1"/>
    <xf numFmtId="1" fontId="16" fillId="0" borderId="22" xfId="0" applyNumberFormat="1" applyFont="1" applyBorder="1"/>
    <xf numFmtId="166" fontId="16" fillId="0" borderId="23" xfId="0" applyNumberFormat="1" applyFont="1" applyBorder="1"/>
    <xf numFmtId="0" fontId="16" fillId="0" borderId="23" xfId="0" applyFont="1" applyBorder="1"/>
    <xf numFmtId="0" fontId="16" fillId="0" borderId="24" xfId="0" applyFont="1" applyBorder="1"/>
    <xf numFmtId="0" fontId="16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166" fontId="25" fillId="0" borderId="0" xfId="0" applyNumberFormat="1" applyFont="1" applyAlignment="1">
      <alignment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166" fontId="27" fillId="0" borderId="0" xfId="2" applyNumberFormat="1" applyFont="1" applyFill="1" applyBorder="1" applyAlignment="1" applyProtection="1">
      <alignment horizontal="center"/>
    </xf>
    <xf numFmtId="166" fontId="26" fillId="0" borderId="0" xfId="0" applyNumberFormat="1" applyFont="1"/>
    <xf numFmtId="164" fontId="17" fillId="0" borderId="25" xfId="2" applyFont="1" applyBorder="1"/>
    <xf numFmtId="0" fontId="16" fillId="0" borderId="25" xfId="0" applyFont="1" applyBorder="1"/>
    <xf numFmtId="49" fontId="17" fillId="0" borderId="25" xfId="2" applyNumberFormat="1" applyFont="1" applyBorder="1" applyAlignment="1">
      <alignment horizontal="center"/>
    </xf>
    <xf numFmtId="166" fontId="17" fillId="0" borderId="25" xfId="2" applyNumberFormat="1" applyFont="1" applyFill="1" applyBorder="1" applyAlignment="1" applyProtection="1"/>
    <xf numFmtId="9" fontId="17" fillId="0" borderId="25" xfId="8" applyFont="1" applyBorder="1"/>
    <xf numFmtId="166" fontId="17" fillId="0" borderId="25" xfId="2" applyNumberFormat="1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164" fontId="17" fillId="0" borderId="25" xfId="2" applyFont="1" applyBorder="1" applyAlignment="1">
      <alignment vertical="center"/>
    </xf>
    <xf numFmtId="166" fontId="17" fillId="0" borderId="25" xfId="2" applyNumberFormat="1" applyFont="1" applyBorder="1"/>
    <xf numFmtId="0" fontId="16" fillId="0" borderId="25" xfId="0" applyFont="1" applyBorder="1" applyAlignment="1">
      <alignment horizontal="center"/>
    </xf>
    <xf numFmtId="166" fontId="19" fillId="0" borderId="28" xfId="0" applyNumberFormat="1" applyFont="1" applyBorder="1"/>
    <xf numFmtId="0" fontId="19" fillId="0" borderId="29" xfId="0" applyFont="1" applyBorder="1" applyAlignment="1">
      <alignment horizontal="center" vertical="center"/>
    </xf>
    <xf numFmtId="166" fontId="19" fillId="0" borderId="30" xfId="0" applyNumberFormat="1" applyFont="1" applyBorder="1"/>
    <xf numFmtId="0" fontId="16" fillId="0" borderId="20" xfId="0" applyFont="1" applyBorder="1"/>
    <xf numFmtId="0" fontId="19" fillId="0" borderId="31" xfId="0" applyFont="1" applyBorder="1" applyAlignment="1">
      <alignment horizontal="center" wrapText="1"/>
    </xf>
    <xf numFmtId="1" fontId="16" fillId="0" borderId="25" xfId="8" applyNumberFormat="1" applyFont="1" applyBorder="1" applyAlignment="1">
      <alignment horizontal="center"/>
    </xf>
    <xf numFmtId="1" fontId="2" fillId="0" borderId="25" xfId="8" applyNumberFormat="1" applyBorder="1" applyAlignment="1">
      <alignment horizontal="center"/>
    </xf>
    <xf numFmtId="0" fontId="14" fillId="0" borderId="0" xfId="5" applyFont="1" applyAlignment="1"/>
    <xf numFmtId="0" fontId="16" fillId="0" borderId="21" xfId="0" applyFont="1" applyBorder="1"/>
    <xf numFmtId="166" fontId="19" fillId="0" borderId="25" xfId="0" applyNumberFormat="1" applyFont="1" applyBorder="1"/>
    <xf numFmtId="0" fontId="14" fillId="0" borderId="25" xfId="5" applyFont="1" applyBorder="1" applyAlignment="1">
      <alignment horizontal="left"/>
    </xf>
    <xf numFmtId="0" fontId="14" fillId="0" borderId="25" xfId="5" applyFont="1" applyBorder="1"/>
    <xf numFmtId="166" fontId="19" fillId="0" borderId="19" xfId="0" applyNumberFormat="1" applyFont="1" applyBorder="1"/>
    <xf numFmtId="166" fontId="19" fillId="0" borderId="18" xfId="0" applyNumberFormat="1" applyFont="1" applyBorder="1"/>
    <xf numFmtId="166" fontId="19" fillId="0" borderId="22" xfId="0" applyNumberFormat="1" applyFont="1" applyBorder="1"/>
    <xf numFmtId="0" fontId="0" fillId="0" borderId="0" xfId="0" applyBorder="1"/>
    <xf numFmtId="166" fontId="13" fillId="0" borderId="0" xfId="2" applyNumberFormat="1"/>
    <xf numFmtId="166" fontId="13" fillId="0" borderId="0" xfId="2" applyNumberFormat="1" applyBorder="1"/>
    <xf numFmtId="164" fontId="13" fillId="0" borderId="0" xfId="2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9" fillId="0" borderId="25" xfId="0" applyNumberFormat="1" applyFont="1" applyBorder="1"/>
    <xf numFmtId="0" fontId="28" fillId="0" borderId="26" xfId="5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9" fillId="0" borderId="25" xfId="0" applyFont="1" applyBorder="1" applyAlignment="1">
      <alignment horizontal="center"/>
    </xf>
  </cellXfs>
  <cellStyles count="9">
    <cellStyle name="Čárka" xfId="1" builtinId="3"/>
    <cellStyle name="Měna" xfId="2" builtinId="4"/>
    <cellStyle name="měny_List1" xfId="3"/>
    <cellStyle name="Normální" xfId="0" builtinId="0"/>
    <cellStyle name="normální 2" xfId="4"/>
    <cellStyle name="normální_List1" xfId="5"/>
    <cellStyle name="normální_Výsledky ID 6km SCM2009_List2" xfId="6"/>
    <cellStyle name="procent_List1" xfId="7"/>
    <cellStyle name="Procenta" xfId="8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0"/>
  <sheetViews>
    <sheetView zoomScale="95" zoomScaleNormal="95" workbookViewId="0">
      <selection activeCell="J5" activeCellId="1" sqref="AD1:AG1 J5"/>
    </sheetView>
  </sheetViews>
  <sheetFormatPr defaultColWidth="8.7109375" defaultRowHeight="12.75"/>
  <cols>
    <col min="1" max="1" width="21.7109375" customWidth="1"/>
    <col min="2" max="2" width="19.7109375" style="1" customWidth="1"/>
    <col min="3" max="4" width="8.7109375" customWidth="1"/>
    <col min="5" max="5" width="10.5703125" customWidth="1"/>
    <col min="6" max="6" width="8.7109375" customWidth="1"/>
    <col min="7" max="7" width="17.5703125" customWidth="1"/>
    <col min="8" max="8" width="14.85546875" customWidth="1"/>
    <col min="9" max="9" width="17.85546875" customWidth="1"/>
  </cols>
  <sheetData>
    <row r="1" spans="1:9" ht="15.7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5</v>
      </c>
    </row>
    <row r="2" spans="1:9" ht="15.75">
      <c r="A2" s="5" t="s">
        <v>8</v>
      </c>
      <c r="B2" s="6" t="s">
        <v>9</v>
      </c>
      <c r="C2" s="7">
        <v>1994</v>
      </c>
      <c r="D2" s="8">
        <v>104.30153934685657</v>
      </c>
      <c r="E2" s="9">
        <v>108.43303631830419</v>
      </c>
      <c r="F2" s="10">
        <v>212.73457566516078</v>
      </c>
      <c r="G2" s="11">
        <v>22000</v>
      </c>
      <c r="H2" s="12">
        <v>11000</v>
      </c>
      <c r="I2" s="12">
        <v>33000</v>
      </c>
    </row>
    <row r="3" spans="1:9" ht="15.75">
      <c r="A3" s="13" t="s">
        <v>10</v>
      </c>
      <c r="B3" s="6" t="s">
        <v>11</v>
      </c>
      <c r="C3" s="7">
        <v>1992</v>
      </c>
      <c r="D3" s="8">
        <v>105.86734693877548</v>
      </c>
      <c r="E3" s="9">
        <v>105.22079116835312</v>
      </c>
      <c r="F3" s="10">
        <v>211.0881381071286</v>
      </c>
      <c r="G3" s="11">
        <v>22000</v>
      </c>
      <c r="H3" s="12">
        <v>11000</v>
      </c>
      <c r="I3" s="12">
        <v>33000</v>
      </c>
    </row>
    <row r="4" spans="1:9" ht="15.75">
      <c r="A4" s="5" t="s">
        <v>12</v>
      </c>
      <c r="B4" s="6" t="s">
        <v>13</v>
      </c>
      <c r="C4" s="7">
        <v>1994</v>
      </c>
      <c r="D4" s="8">
        <v>101.38573553589605</v>
      </c>
      <c r="E4" s="9">
        <v>108.94118319846586</v>
      </c>
      <c r="F4" s="10">
        <v>210.32691873436193</v>
      </c>
      <c r="G4" s="11">
        <v>22000</v>
      </c>
      <c r="H4" s="12">
        <v>11000</v>
      </c>
      <c r="I4" s="12">
        <v>33000</v>
      </c>
    </row>
    <row r="5" spans="1:9" ht="15.75">
      <c r="A5" s="5" t="s">
        <v>8</v>
      </c>
      <c r="B5" s="6" t="s">
        <v>14</v>
      </c>
      <c r="C5" s="7">
        <v>1993</v>
      </c>
      <c r="D5" s="8">
        <v>100.74567666190704</v>
      </c>
      <c r="E5" s="9">
        <v>107.27133040862229</v>
      </c>
      <c r="F5" s="10">
        <v>208.01700707052933</v>
      </c>
      <c r="G5" s="11">
        <v>22000</v>
      </c>
      <c r="H5" s="12">
        <v>11000</v>
      </c>
      <c r="I5" s="12">
        <v>33000</v>
      </c>
    </row>
    <row r="6" spans="1:9" ht="15.75">
      <c r="A6" s="5" t="s">
        <v>15</v>
      </c>
      <c r="B6" s="6" t="s">
        <v>16</v>
      </c>
      <c r="C6" s="7">
        <v>1994</v>
      </c>
      <c r="D6" s="8">
        <v>100.54347826086958</v>
      </c>
      <c r="E6" s="9">
        <v>105.41970739805765</v>
      </c>
      <c r="F6" s="10">
        <v>205.96318565892722</v>
      </c>
      <c r="G6" s="11">
        <v>22000</v>
      </c>
      <c r="H6" s="12">
        <v>11000</v>
      </c>
      <c r="I6" s="12">
        <v>33000</v>
      </c>
    </row>
    <row r="7" spans="1:9" ht="15.75">
      <c r="A7" s="13" t="s">
        <v>17</v>
      </c>
      <c r="B7" s="6" t="s">
        <v>18</v>
      </c>
      <c r="C7" s="7">
        <v>1994</v>
      </c>
      <c r="D7" s="8">
        <v>100.15467904098993</v>
      </c>
      <c r="E7" s="9">
        <v>105.64456279739834</v>
      </c>
      <c r="F7" s="10">
        <v>205.79924183838827</v>
      </c>
      <c r="G7" s="11">
        <v>22000</v>
      </c>
      <c r="H7" s="12">
        <v>11000</v>
      </c>
      <c r="I7" s="12">
        <v>33000</v>
      </c>
    </row>
    <row r="8" spans="1:9" ht="15.75">
      <c r="A8" s="13" t="s">
        <v>17</v>
      </c>
      <c r="B8" s="6" t="s">
        <v>19</v>
      </c>
      <c r="C8" s="7">
        <v>1994</v>
      </c>
      <c r="D8" s="8">
        <v>99.853496800061691</v>
      </c>
      <c r="E8" s="9">
        <v>105.64456279739834</v>
      </c>
      <c r="F8" s="10">
        <v>205.49805959746004</v>
      </c>
      <c r="G8" s="11">
        <v>22000</v>
      </c>
      <c r="H8" s="12">
        <v>11000</v>
      </c>
      <c r="I8" s="12">
        <v>33000</v>
      </c>
    </row>
    <row r="9" spans="1:9" ht="15.75">
      <c r="A9" s="13" t="s">
        <v>20</v>
      </c>
      <c r="B9" s="6" t="s">
        <v>21</v>
      </c>
      <c r="C9" s="7">
        <v>1992</v>
      </c>
      <c r="D9" s="8">
        <v>101.37610943734224</v>
      </c>
      <c r="E9" s="9">
        <v>104.07558275928285</v>
      </c>
      <c r="F9" s="10">
        <v>205.45169219662509</v>
      </c>
      <c r="G9" s="11">
        <v>22000</v>
      </c>
      <c r="H9" s="12">
        <v>11000</v>
      </c>
      <c r="I9" s="12">
        <v>33000</v>
      </c>
    </row>
    <row r="10" spans="1:9" ht="15.75">
      <c r="A10" s="13" t="s">
        <v>17</v>
      </c>
      <c r="B10" s="6" t="s">
        <v>22</v>
      </c>
      <c r="C10" s="7">
        <v>1993</v>
      </c>
      <c r="D10" s="8">
        <v>101.73836417527839</v>
      </c>
      <c r="E10" s="9">
        <v>103.57418209854201</v>
      </c>
      <c r="F10" s="10">
        <v>205.3125462738204</v>
      </c>
      <c r="G10" s="11">
        <v>22000</v>
      </c>
      <c r="H10" s="12">
        <v>11000</v>
      </c>
      <c r="I10" s="12">
        <v>33000</v>
      </c>
    </row>
    <row r="11" spans="1:9" ht="15.75">
      <c r="A11" s="13" t="s">
        <v>17</v>
      </c>
      <c r="B11" s="6" t="s">
        <v>23</v>
      </c>
      <c r="C11" s="7">
        <v>1993</v>
      </c>
      <c r="D11" s="8">
        <v>99.333148096693535</v>
      </c>
      <c r="E11" s="9">
        <v>105.90246765508992</v>
      </c>
      <c r="F11" s="10">
        <v>205.23561575178346</v>
      </c>
      <c r="G11" s="11">
        <v>22000</v>
      </c>
      <c r="H11" s="12">
        <v>11000</v>
      </c>
      <c r="I11" s="12">
        <v>33000</v>
      </c>
    </row>
    <row r="12" spans="1:9" ht="15.75">
      <c r="A12" s="13" t="s">
        <v>17</v>
      </c>
      <c r="B12" s="6" t="s">
        <v>24</v>
      </c>
      <c r="C12" s="7">
        <v>1993</v>
      </c>
      <c r="D12" s="8">
        <v>101.26784147994579</v>
      </c>
      <c r="E12" s="9">
        <v>103.38393628529458</v>
      </c>
      <c r="F12" s="10">
        <v>204.65177776524035</v>
      </c>
      <c r="G12" s="11">
        <v>22000</v>
      </c>
      <c r="H12" s="12">
        <v>11000</v>
      </c>
      <c r="I12" s="12">
        <v>33000</v>
      </c>
    </row>
    <row r="13" spans="1:9" ht="15.75">
      <c r="A13" s="5" t="s">
        <v>20</v>
      </c>
      <c r="B13" s="6" t="s">
        <v>25</v>
      </c>
      <c r="C13" s="7">
        <v>1993</v>
      </c>
      <c r="D13" s="8">
        <v>99.195501054440356</v>
      </c>
      <c r="E13" s="9">
        <v>104.83548407468999</v>
      </c>
      <c r="F13" s="10">
        <v>204.03098512913033</v>
      </c>
      <c r="G13" s="11">
        <v>22000</v>
      </c>
      <c r="H13" s="12">
        <v>9000</v>
      </c>
      <c r="I13" s="12">
        <v>31000</v>
      </c>
    </row>
    <row r="14" spans="1:9" ht="15.75">
      <c r="A14" s="13" t="s">
        <v>26</v>
      </c>
      <c r="B14" s="6" t="s">
        <v>27</v>
      </c>
      <c r="C14" s="7">
        <v>1994</v>
      </c>
      <c r="D14" s="8">
        <v>100.69444444444446</v>
      </c>
      <c r="E14" s="9">
        <v>103.15976585246302</v>
      </c>
      <c r="F14" s="10">
        <v>203.85421029690747</v>
      </c>
      <c r="G14" s="11">
        <v>22000</v>
      </c>
      <c r="H14" s="12">
        <v>11000</v>
      </c>
      <c r="I14" s="12">
        <v>33000</v>
      </c>
    </row>
    <row r="15" spans="1:9" ht="15.75">
      <c r="A15" s="13" t="s">
        <v>28</v>
      </c>
      <c r="B15" s="6" t="s">
        <v>29</v>
      </c>
      <c r="C15" s="7">
        <v>1993</v>
      </c>
      <c r="D15" s="8">
        <v>99.832449036581949</v>
      </c>
      <c r="E15" s="9">
        <v>103.60753963300462</v>
      </c>
      <c r="F15" s="10">
        <v>203.43998866958657</v>
      </c>
      <c r="G15" s="11">
        <v>22000</v>
      </c>
      <c r="H15" s="12">
        <v>11000</v>
      </c>
      <c r="I15" s="12">
        <v>33000</v>
      </c>
    </row>
    <row r="16" spans="1:9" ht="15.75">
      <c r="A16" s="13" t="s">
        <v>30</v>
      </c>
      <c r="B16" s="6" t="s">
        <v>31</v>
      </c>
      <c r="C16" s="7">
        <v>1992</v>
      </c>
      <c r="D16" s="8">
        <v>102.66491917868063</v>
      </c>
      <c r="E16" s="9">
        <v>100.5559138794189</v>
      </c>
      <c r="F16" s="10">
        <v>203.22083305809952</v>
      </c>
      <c r="G16" s="11">
        <v>22000</v>
      </c>
      <c r="H16" s="12">
        <v>9000</v>
      </c>
      <c r="I16" s="12">
        <v>31000</v>
      </c>
    </row>
    <row r="17" spans="1:9" ht="15.75">
      <c r="A17" s="13" t="s">
        <v>32</v>
      </c>
      <c r="B17" s="6" t="s">
        <v>33</v>
      </c>
      <c r="C17" s="7">
        <v>1994</v>
      </c>
      <c r="D17" s="8">
        <v>97.632689987937283</v>
      </c>
      <c r="E17" s="9">
        <v>105.43064683500521</v>
      </c>
      <c r="F17" s="10">
        <v>203.06333682294249</v>
      </c>
      <c r="G17" s="11">
        <v>22000</v>
      </c>
      <c r="H17" s="12">
        <v>10000</v>
      </c>
      <c r="I17" s="12">
        <v>32000</v>
      </c>
    </row>
    <row r="18" spans="1:9" ht="15.75">
      <c r="A18" s="13" t="s">
        <v>34</v>
      </c>
      <c r="B18" s="6" t="s">
        <v>35</v>
      </c>
      <c r="C18" s="7">
        <v>1995</v>
      </c>
      <c r="D18" s="8">
        <v>99.393660296262169</v>
      </c>
      <c r="E18" s="9">
        <v>103.55582433561865</v>
      </c>
      <c r="F18" s="10">
        <v>202.94948463188081</v>
      </c>
      <c r="G18" s="11">
        <v>22000</v>
      </c>
      <c r="H18" s="12">
        <v>11000</v>
      </c>
      <c r="I18" s="12">
        <v>33000</v>
      </c>
    </row>
    <row r="19" spans="1:9" ht="15.75">
      <c r="A19" s="13" t="s">
        <v>17</v>
      </c>
      <c r="B19" s="6" t="s">
        <v>36</v>
      </c>
      <c r="C19" s="7">
        <v>1993</v>
      </c>
      <c r="D19" s="8">
        <v>99.048510372796756</v>
      </c>
      <c r="E19" s="9">
        <v>103.38393628529458</v>
      </c>
      <c r="F19" s="10">
        <v>202.43244665809135</v>
      </c>
      <c r="G19" s="11">
        <v>22000</v>
      </c>
      <c r="H19" s="12">
        <v>10000</v>
      </c>
      <c r="I19" s="12">
        <v>32000</v>
      </c>
    </row>
    <row r="20" spans="1:9" ht="15.75">
      <c r="A20" s="13" t="s">
        <v>17</v>
      </c>
      <c r="B20" s="6" t="s">
        <v>37</v>
      </c>
      <c r="C20" s="7">
        <v>1993</v>
      </c>
      <c r="D20" s="8">
        <v>99.795693855099785</v>
      </c>
      <c r="E20" s="9">
        <v>102.6155283257326</v>
      </c>
      <c r="F20" s="10">
        <v>202.4112221808324</v>
      </c>
      <c r="G20" s="11">
        <v>22000</v>
      </c>
      <c r="H20" s="12">
        <v>11000</v>
      </c>
      <c r="I20" s="12">
        <v>33000</v>
      </c>
    </row>
    <row r="21" spans="1:9" ht="15.75">
      <c r="A21" s="13" t="s">
        <v>34</v>
      </c>
      <c r="B21" s="6" t="s">
        <v>38</v>
      </c>
      <c r="C21" s="7">
        <v>1995</v>
      </c>
      <c r="D21" s="8">
        <v>97.498655190962907</v>
      </c>
      <c r="E21" s="9">
        <v>104.67133945730127</v>
      </c>
      <c r="F21" s="10">
        <v>202.16999464826418</v>
      </c>
      <c r="G21" s="11">
        <v>22000</v>
      </c>
      <c r="H21" s="12">
        <v>10000</v>
      </c>
      <c r="I21" s="12">
        <v>32000</v>
      </c>
    </row>
    <row r="22" spans="1:9" ht="15.75">
      <c r="A22" s="14" t="s">
        <v>39</v>
      </c>
      <c r="B22" s="15" t="s">
        <v>40</v>
      </c>
      <c r="C22" s="16">
        <v>1992</v>
      </c>
      <c r="D22" s="17">
        <v>98.155156102175951</v>
      </c>
      <c r="E22" s="18">
        <v>103.94183800976948</v>
      </c>
      <c r="F22" s="19">
        <v>202.09699411194543</v>
      </c>
      <c r="G22" s="11">
        <v>20000</v>
      </c>
      <c r="H22" s="12">
        <v>10000</v>
      </c>
      <c r="I22" s="12">
        <v>30000</v>
      </c>
    </row>
    <row r="23" spans="1:9" ht="15.75">
      <c r="A23" s="20" t="s">
        <v>12</v>
      </c>
      <c r="B23" s="15" t="s">
        <v>41</v>
      </c>
      <c r="C23" s="16">
        <v>1995</v>
      </c>
      <c r="D23" s="17">
        <v>99.050481590272568</v>
      </c>
      <c r="E23" s="18">
        <v>102.89172831203759</v>
      </c>
      <c r="F23" s="19">
        <v>201.94220990231014</v>
      </c>
      <c r="G23" s="11">
        <v>20000</v>
      </c>
      <c r="H23" s="12">
        <v>11000</v>
      </c>
      <c r="I23" s="12">
        <v>31000</v>
      </c>
    </row>
    <row r="24" spans="1:9" ht="15.75">
      <c r="A24" s="20" t="s">
        <v>42</v>
      </c>
      <c r="B24" s="15" t="s">
        <v>43</v>
      </c>
      <c r="C24" s="16">
        <v>1994</v>
      </c>
      <c r="D24" s="17">
        <v>98.704268292682926</v>
      </c>
      <c r="E24" s="18">
        <v>103.02866414277653</v>
      </c>
      <c r="F24" s="19">
        <v>201.73293243545947</v>
      </c>
      <c r="G24" s="11">
        <v>20000</v>
      </c>
      <c r="H24" s="12">
        <v>10000</v>
      </c>
      <c r="I24" s="12">
        <v>30000</v>
      </c>
    </row>
    <row r="25" spans="1:9" ht="15.75">
      <c r="A25" s="14" t="s">
        <v>26</v>
      </c>
      <c r="B25" s="15" t="s">
        <v>44</v>
      </c>
      <c r="C25" s="16">
        <v>1992</v>
      </c>
      <c r="D25" s="17">
        <v>98.196253220976416</v>
      </c>
      <c r="E25" s="18">
        <v>103.46026228472121</v>
      </c>
      <c r="F25" s="19">
        <v>201.65651550569763</v>
      </c>
      <c r="G25" s="11">
        <v>20000</v>
      </c>
      <c r="H25" s="12">
        <v>10000</v>
      </c>
      <c r="I25" s="12">
        <v>30000</v>
      </c>
    </row>
    <row r="26" spans="1:9" ht="15.75">
      <c r="A26" s="14" t="s">
        <v>17</v>
      </c>
      <c r="B26" s="15" t="s">
        <v>45</v>
      </c>
      <c r="C26" s="16">
        <v>1993</v>
      </c>
      <c r="D26" s="17">
        <v>97.963591484109841</v>
      </c>
      <c r="E26" s="18">
        <v>103.57418209854201</v>
      </c>
      <c r="F26" s="19">
        <v>201.53777358265185</v>
      </c>
      <c r="G26" s="11">
        <v>20000</v>
      </c>
      <c r="H26" s="12">
        <v>10000</v>
      </c>
      <c r="I26" s="12">
        <v>30000</v>
      </c>
    </row>
    <row r="27" spans="1:9" ht="15.75">
      <c r="A27" s="20" t="s">
        <v>12</v>
      </c>
      <c r="B27" s="15" t="s">
        <v>46</v>
      </c>
      <c r="C27" s="16">
        <v>1992</v>
      </c>
      <c r="D27" s="17">
        <v>99.863640009625414</v>
      </c>
      <c r="E27" s="18">
        <v>101.65254825718652</v>
      </c>
      <c r="F27" s="19">
        <v>201.51618826681192</v>
      </c>
      <c r="G27" s="11">
        <v>20000</v>
      </c>
      <c r="H27" s="12">
        <v>11000</v>
      </c>
      <c r="I27" s="12">
        <v>31000</v>
      </c>
    </row>
    <row r="28" spans="1:9" ht="15.75">
      <c r="A28" s="14" t="s">
        <v>10</v>
      </c>
      <c r="B28" s="15" t="s">
        <v>47</v>
      </c>
      <c r="C28" s="16">
        <v>1992</v>
      </c>
      <c r="D28" s="17">
        <v>99.568138195777351</v>
      </c>
      <c r="E28" s="18">
        <v>101.85245985364179</v>
      </c>
      <c r="F28" s="19">
        <v>201.42059804941914</v>
      </c>
      <c r="G28" s="11">
        <v>20000</v>
      </c>
      <c r="H28" s="12"/>
      <c r="I28" s="12">
        <v>20000</v>
      </c>
    </row>
    <row r="29" spans="1:9" ht="15.75">
      <c r="A29" s="20" t="s">
        <v>48</v>
      </c>
      <c r="B29" s="15" t="s">
        <v>49</v>
      </c>
      <c r="C29" s="16">
        <v>1992</v>
      </c>
      <c r="D29" s="17">
        <v>102.07428056079364</v>
      </c>
      <c r="E29" s="18">
        <v>99.327617489060444</v>
      </c>
      <c r="F29" s="19">
        <v>201.40189804985408</v>
      </c>
      <c r="G29" s="11">
        <v>20000</v>
      </c>
      <c r="H29" s="12">
        <v>11000</v>
      </c>
      <c r="I29" s="12">
        <v>31000</v>
      </c>
    </row>
    <row r="30" spans="1:9" ht="15.75">
      <c r="A30" s="20" t="s">
        <v>50</v>
      </c>
      <c r="B30" s="15" t="s">
        <v>51</v>
      </c>
      <c r="C30" s="16">
        <v>1992</v>
      </c>
      <c r="D30" s="17">
        <v>98.815614268694389</v>
      </c>
      <c r="E30" s="18">
        <v>102.53358804923084</v>
      </c>
      <c r="F30" s="19">
        <v>201.34920231792523</v>
      </c>
      <c r="G30" s="11">
        <v>20000</v>
      </c>
      <c r="H30" s="12"/>
      <c r="I30" s="12">
        <v>20000</v>
      </c>
    </row>
    <row r="31" spans="1:9" ht="15.75">
      <c r="A31" s="20" t="s">
        <v>52</v>
      </c>
      <c r="B31" s="15" t="s">
        <v>53</v>
      </c>
      <c r="C31" s="16">
        <v>1992</v>
      </c>
      <c r="D31" s="17">
        <v>96.615047279703987</v>
      </c>
      <c r="E31" s="18">
        <v>104.67755858937859</v>
      </c>
      <c r="F31" s="19">
        <v>201.29260586908259</v>
      </c>
      <c r="G31" s="11">
        <v>20000</v>
      </c>
      <c r="H31" s="12">
        <v>9000</v>
      </c>
      <c r="I31" s="12">
        <v>29000</v>
      </c>
    </row>
    <row r="32" spans="1:9" ht="15.75">
      <c r="A32" s="14" t="s">
        <v>30</v>
      </c>
      <c r="B32" s="15" t="s">
        <v>54</v>
      </c>
      <c r="C32" s="16">
        <v>1994</v>
      </c>
      <c r="D32" s="17">
        <v>98.877605558524863</v>
      </c>
      <c r="E32" s="18">
        <v>102.27089708487679</v>
      </c>
      <c r="F32" s="19">
        <v>201.14850264340166</v>
      </c>
      <c r="G32" s="11">
        <v>20000</v>
      </c>
      <c r="H32" s="12">
        <v>10000</v>
      </c>
      <c r="I32" s="12">
        <v>30000</v>
      </c>
    </row>
    <row r="33" spans="1:9" ht="15.75">
      <c r="A33" s="20" t="s">
        <v>12</v>
      </c>
      <c r="B33" s="15" t="s">
        <v>55</v>
      </c>
      <c r="C33" s="16">
        <v>1993</v>
      </c>
      <c r="D33" s="17">
        <v>98.955089613175545</v>
      </c>
      <c r="E33" s="18">
        <v>101.99442102805463</v>
      </c>
      <c r="F33" s="19">
        <v>200.94951064123018</v>
      </c>
      <c r="G33" s="11">
        <v>20000</v>
      </c>
      <c r="H33" s="12">
        <v>10000</v>
      </c>
      <c r="I33" s="12">
        <v>30000</v>
      </c>
    </row>
    <row r="34" spans="1:9" ht="15.75">
      <c r="A34" s="14" t="s">
        <v>56</v>
      </c>
      <c r="B34" s="15" t="s">
        <v>57</v>
      </c>
      <c r="C34" s="16">
        <v>1994</v>
      </c>
      <c r="D34" s="17">
        <v>98.125465250050766</v>
      </c>
      <c r="E34" s="18">
        <v>102.79118060221279</v>
      </c>
      <c r="F34" s="19">
        <v>200.91664585226357</v>
      </c>
      <c r="G34" s="11">
        <v>20000</v>
      </c>
      <c r="H34" s="12"/>
      <c r="I34" s="12">
        <v>20000</v>
      </c>
    </row>
    <row r="35" spans="1:9" ht="15.75">
      <c r="A35" s="14" t="s">
        <v>34</v>
      </c>
      <c r="B35" s="15" t="s">
        <v>58</v>
      </c>
      <c r="C35" s="16">
        <v>1993</v>
      </c>
      <c r="D35" s="17">
        <v>93.961495499047231</v>
      </c>
      <c r="E35" s="18">
        <v>106.77301087026436</v>
      </c>
      <c r="F35" s="19">
        <v>200.73450636931159</v>
      </c>
      <c r="G35" s="11">
        <v>20000</v>
      </c>
      <c r="H35" s="12"/>
      <c r="I35" s="12">
        <v>20000</v>
      </c>
    </row>
    <row r="36" spans="1:9" ht="15.75">
      <c r="A36" s="14" t="s">
        <v>59</v>
      </c>
      <c r="B36" s="15" t="s">
        <v>60</v>
      </c>
      <c r="C36" s="16">
        <v>1994</v>
      </c>
      <c r="D36" s="17">
        <v>93.602737073139238</v>
      </c>
      <c r="E36" s="18">
        <v>106.41459327874416</v>
      </c>
      <c r="F36" s="19">
        <v>200.0173303518834</v>
      </c>
      <c r="G36" s="11">
        <v>20000</v>
      </c>
      <c r="H36" s="12"/>
      <c r="I36" s="12">
        <v>20000</v>
      </c>
    </row>
    <row r="37" spans="1:9" ht="15.75">
      <c r="A37" s="14" t="s">
        <v>10</v>
      </c>
      <c r="B37" s="15" t="s">
        <v>61</v>
      </c>
      <c r="C37" s="16">
        <v>1992</v>
      </c>
      <c r="D37" s="17">
        <v>98.124211853720041</v>
      </c>
      <c r="E37" s="18">
        <v>101.85245985364179</v>
      </c>
      <c r="F37" s="19">
        <v>199.97667170736185</v>
      </c>
      <c r="G37" s="11">
        <v>20000</v>
      </c>
      <c r="H37" s="12">
        <v>10000</v>
      </c>
      <c r="I37" s="12">
        <v>30000</v>
      </c>
    </row>
    <row r="38" spans="1:9" ht="15.75">
      <c r="A38" s="14" t="s">
        <v>15</v>
      </c>
      <c r="B38" s="15" t="s">
        <v>62</v>
      </c>
      <c r="C38" s="16">
        <v>1993</v>
      </c>
      <c r="D38" s="17">
        <v>97.36501668141895</v>
      </c>
      <c r="E38" s="18">
        <v>102.59135884108818</v>
      </c>
      <c r="F38" s="19">
        <v>199.95637552250713</v>
      </c>
      <c r="G38" s="11">
        <v>20000</v>
      </c>
      <c r="H38" s="12">
        <v>10000</v>
      </c>
      <c r="I38" s="12">
        <v>30000</v>
      </c>
    </row>
    <row r="39" spans="1:9" ht="15.75">
      <c r="A39" s="14" t="s">
        <v>63</v>
      </c>
      <c r="B39" s="15" t="s">
        <v>64</v>
      </c>
      <c r="C39" s="16">
        <v>1993</v>
      </c>
      <c r="D39" s="17">
        <v>99.560990906240193</v>
      </c>
      <c r="E39" s="18">
        <v>100.33348666053388</v>
      </c>
      <c r="F39" s="19">
        <v>199.89447756677407</v>
      </c>
      <c r="G39" s="11">
        <v>20000</v>
      </c>
      <c r="H39" s="12">
        <v>11000</v>
      </c>
      <c r="I39" s="12">
        <v>31000</v>
      </c>
    </row>
    <row r="40" spans="1:9" ht="15.75">
      <c r="A40" s="14" t="s">
        <v>10</v>
      </c>
      <c r="B40" s="15" t="s">
        <v>65</v>
      </c>
      <c r="C40" s="16">
        <v>1992</v>
      </c>
      <c r="D40" s="17">
        <v>98.85659838018104</v>
      </c>
      <c r="E40" s="18">
        <v>100.65868181130632</v>
      </c>
      <c r="F40" s="19">
        <v>199.51528019148736</v>
      </c>
      <c r="G40" s="11">
        <v>20000</v>
      </c>
      <c r="H40" s="12">
        <v>10000</v>
      </c>
      <c r="I40" s="12">
        <v>30000</v>
      </c>
    </row>
    <row r="41" spans="1:9" ht="15.75">
      <c r="A41" s="14" t="s">
        <v>66</v>
      </c>
      <c r="B41" s="15" t="s">
        <v>67</v>
      </c>
      <c r="C41" s="16">
        <v>1992</v>
      </c>
      <c r="D41" s="17">
        <v>97.815839094908853</v>
      </c>
      <c r="E41" s="18">
        <v>101.54721290726184</v>
      </c>
      <c r="F41" s="19">
        <v>199.36305200217069</v>
      </c>
      <c r="G41" s="11">
        <v>20000</v>
      </c>
      <c r="H41" s="12">
        <v>10000</v>
      </c>
      <c r="I41" s="12">
        <v>30000</v>
      </c>
    </row>
    <row r="42" spans="1:9" ht="15.75">
      <c r="A42" s="14" t="s">
        <v>10</v>
      </c>
      <c r="B42" s="15" t="s">
        <v>68</v>
      </c>
      <c r="C42" s="16">
        <v>1992</v>
      </c>
      <c r="D42" s="17">
        <v>96.350963509635093</v>
      </c>
      <c r="E42" s="18">
        <v>102.80330609089773</v>
      </c>
      <c r="F42" s="19">
        <v>199.15426960053281</v>
      </c>
      <c r="G42" s="11">
        <v>20000</v>
      </c>
      <c r="H42" s="12">
        <v>9000</v>
      </c>
      <c r="I42" s="12">
        <v>29000</v>
      </c>
    </row>
    <row r="43" spans="1:9" ht="15.75">
      <c r="A43" s="20" t="s">
        <v>69</v>
      </c>
      <c r="B43" s="15" t="s">
        <v>70</v>
      </c>
      <c r="C43" s="16">
        <v>1995</v>
      </c>
      <c r="D43" s="17">
        <v>100.57471264367814</v>
      </c>
      <c r="E43" s="18">
        <v>98.522804408961392</v>
      </c>
      <c r="F43" s="19">
        <v>199.09751705263955</v>
      </c>
      <c r="G43" s="11">
        <v>20000</v>
      </c>
      <c r="H43" s="12">
        <v>11000</v>
      </c>
      <c r="I43" s="12">
        <v>31000</v>
      </c>
    </row>
    <row r="44" spans="1:9" ht="15.75">
      <c r="A44" s="14" t="s">
        <v>66</v>
      </c>
      <c r="B44" s="15" t="s">
        <v>71</v>
      </c>
      <c r="C44" s="16">
        <v>1992</v>
      </c>
      <c r="D44" s="17">
        <v>97.517036108717775</v>
      </c>
      <c r="E44" s="18">
        <v>101.54721290726184</v>
      </c>
      <c r="F44" s="19">
        <v>199.06424901597961</v>
      </c>
      <c r="G44" s="11">
        <v>20000</v>
      </c>
      <c r="H44" s="12">
        <v>10000</v>
      </c>
      <c r="I44" s="12">
        <v>30000</v>
      </c>
    </row>
    <row r="45" spans="1:9" ht="15.75">
      <c r="A45" s="14" t="s">
        <v>56</v>
      </c>
      <c r="B45" s="15" t="s">
        <v>72</v>
      </c>
      <c r="C45" s="16">
        <v>1993</v>
      </c>
      <c r="D45" s="17">
        <v>99.002182725288435</v>
      </c>
      <c r="E45" s="18">
        <v>99.927094689952085</v>
      </c>
      <c r="F45" s="19">
        <v>198.92927741524051</v>
      </c>
      <c r="G45" s="11">
        <v>20000</v>
      </c>
      <c r="H45" s="12">
        <v>10000</v>
      </c>
      <c r="I45" s="12">
        <v>30000</v>
      </c>
    </row>
    <row r="46" spans="1:9" ht="15.75">
      <c r="A46" s="20" t="s">
        <v>15</v>
      </c>
      <c r="B46" s="15" t="s">
        <v>73</v>
      </c>
      <c r="C46" s="16">
        <v>1993</v>
      </c>
      <c r="D46" s="17">
        <v>97.258385663960794</v>
      </c>
      <c r="E46" s="18">
        <v>101.62643103483462</v>
      </c>
      <c r="F46" s="19">
        <v>198.88481669879542</v>
      </c>
      <c r="G46" s="11">
        <v>20000</v>
      </c>
      <c r="H46" s="12">
        <v>10000</v>
      </c>
      <c r="I46" s="12">
        <v>30000</v>
      </c>
    </row>
    <row r="47" spans="1:9" ht="15.75">
      <c r="A47" s="14" t="s">
        <v>56</v>
      </c>
      <c r="B47" s="15" t="s">
        <v>74</v>
      </c>
      <c r="C47" s="16">
        <v>1995</v>
      </c>
      <c r="D47" s="17">
        <v>96.974689231690874</v>
      </c>
      <c r="E47" s="18">
        <v>101.42923005993636</v>
      </c>
      <c r="F47" s="19">
        <v>198.40391929162723</v>
      </c>
      <c r="G47" s="11">
        <v>20000</v>
      </c>
      <c r="H47" s="12">
        <v>10000</v>
      </c>
      <c r="I47" s="12">
        <v>30000</v>
      </c>
    </row>
    <row r="48" spans="1:9" ht="15.75">
      <c r="A48" s="14" t="s">
        <v>20</v>
      </c>
      <c r="B48" s="15" t="s">
        <v>75</v>
      </c>
      <c r="C48" s="16">
        <v>1993</v>
      </c>
      <c r="D48" s="17">
        <v>98.024081506637856</v>
      </c>
      <c r="E48" s="18">
        <v>100.34927458355713</v>
      </c>
      <c r="F48" s="19">
        <v>198.37335609019499</v>
      </c>
      <c r="G48" s="11">
        <v>20000</v>
      </c>
      <c r="H48" s="12">
        <v>10000</v>
      </c>
      <c r="I48" s="12">
        <v>30000</v>
      </c>
    </row>
    <row r="49" spans="1:9" ht="15.75">
      <c r="A49" s="20" t="s">
        <v>15</v>
      </c>
      <c r="B49" s="15" t="s">
        <v>76</v>
      </c>
      <c r="C49" s="16">
        <v>1992</v>
      </c>
      <c r="D49" s="17">
        <v>94.16321624148523</v>
      </c>
      <c r="E49" s="18">
        <v>104.08652470544834</v>
      </c>
      <c r="F49" s="19">
        <v>198.24974094693357</v>
      </c>
      <c r="G49" s="11">
        <v>20000</v>
      </c>
      <c r="H49" s="12"/>
      <c r="I49" s="12">
        <v>20000</v>
      </c>
    </row>
    <row r="50" spans="1:9" ht="15.75">
      <c r="A50" s="14" t="s">
        <v>17</v>
      </c>
      <c r="B50" s="15" t="s">
        <v>77</v>
      </c>
      <c r="C50" s="16">
        <v>1992</v>
      </c>
      <c r="D50" s="17">
        <v>96.147289464711903</v>
      </c>
      <c r="E50" s="18">
        <v>101.91917207047882</v>
      </c>
      <c r="F50" s="19">
        <v>198.06646153519074</v>
      </c>
      <c r="G50" s="11">
        <v>20000</v>
      </c>
      <c r="H50" s="12">
        <v>9000</v>
      </c>
      <c r="I50" s="12">
        <v>29000</v>
      </c>
    </row>
    <row r="51" spans="1:9" ht="15.75">
      <c r="A51" s="14" t="s">
        <v>10</v>
      </c>
      <c r="B51" s="15" t="s">
        <v>78</v>
      </c>
      <c r="C51" s="16">
        <v>1992</v>
      </c>
      <c r="D51" s="17">
        <v>95.039094095443517</v>
      </c>
      <c r="E51" s="18">
        <v>102.80330609089773</v>
      </c>
      <c r="F51" s="19">
        <v>197.84240018634125</v>
      </c>
      <c r="G51" s="11">
        <v>20000</v>
      </c>
      <c r="H51" s="12"/>
      <c r="I51" s="12">
        <v>20000</v>
      </c>
    </row>
    <row r="52" spans="1:9" ht="15.75">
      <c r="A52" s="21" t="s">
        <v>30</v>
      </c>
      <c r="B52" s="22" t="s">
        <v>79</v>
      </c>
      <c r="C52" s="23">
        <v>1992</v>
      </c>
      <c r="D52" s="24">
        <v>97.593478090460124</v>
      </c>
      <c r="E52" s="25">
        <v>100.21895976165692</v>
      </c>
      <c r="F52" s="26">
        <v>197.81243785211706</v>
      </c>
      <c r="G52" s="11">
        <v>18000</v>
      </c>
      <c r="H52" s="12">
        <v>10000</v>
      </c>
      <c r="I52" s="12">
        <v>28000</v>
      </c>
    </row>
    <row r="53" spans="1:9" ht="15.75">
      <c r="A53" s="21" t="s">
        <v>15</v>
      </c>
      <c r="B53" s="22" t="s">
        <v>80</v>
      </c>
      <c r="C53" s="23">
        <v>1992</v>
      </c>
      <c r="D53" s="24">
        <v>95.859677748317367</v>
      </c>
      <c r="E53" s="25">
        <v>101.91917207047882</v>
      </c>
      <c r="F53" s="26">
        <v>197.77884981879617</v>
      </c>
      <c r="G53" s="11">
        <v>18000</v>
      </c>
      <c r="H53" s="12">
        <v>9000</v>
      </c>
      <c r="I53" s="12">
        <v>27000</v>
      </c>
    </row>
    <row r="54" spans="1:9" ht="15.75">
      <c r="A54" s="21" t="s">
        <v>30</v>
      </c>
      <c r="B54" s="22" t="s">
        <v>81</v>
      </c>
      <c r="C54" s="23">
        <v>1993</v>
      </c>
      <c r="D54" s="24">
        <v>97.497313066175337</v>
      </c>
      <c r="E54" s="25">
        <v>100.21895976165692</v>
      </c>
      <c r="F54" s="26">
        <v>197.71627282783226</v>
      </c>
      <c r="G54" s="11">
        <v>18000</v>
      </c>
      <c r="H54" s="12"/>
      <c r="I54" s="12">
        <v>18000</v>
      </c>
    </row>
    <row r="55" spans="1:9" ht="15.75">
      <c r="A55" s="27" t="s">
        <v>50</v>
      </c>
      <c r="B55" s="22" t="s">
        <v>82</v>
      </c>
      <c r="C55" s="23">
        <v>1994</v>
      </c>
      <c r="D55" s="24">
        <v>96.128347918324067</v>
      </c>
      <c r="E55" s="25">
        <v>101.57400477995384</v>
      </c>
      <c r="F55" s="26">
        <v>197.70235269827791</v>
      </c>
      <c r="G55" s="11">
        <v>18000</v>
      </c>
      <c r="H55" s="12"/>
      <c r="I55" s="12">
        <v>18000</v>
      </c>
    </row>
    <row r="56" spans="1:9" ht="15.75">
      <c r="A56" s="21" t="s">
        <v>10</v>
      </c>
      <c r="B56" s="22" t="s">
        <v>83</v>
      </c>
      <c r="C56" s="23">
        <v>1993</v>
      </c>
      <c r="D56" s="24">
        <v>95.986038394415345</v>
      </c>
      <c r="E56" s="25">
        <v>101.65167873431416</v>
      </c>
      <c r="F56" s="26">
        <v>197.63771712872949</v>
      </c>
      <c r="G56" s="11">
        <v>18000</v>
      </c>
      <c r="H56" s="12">
        <v>9000</v>
      </c>
      <c r="I56" s="12">
        <v>27000</v>
      </c>
    </row>
    <row r="57" spans="1:9" ht="15.75">
      <c r="A57" s="27" t="s">
        <v>15</v>
      </c>
      <c r="B57" s="22" t="s">
        <v>84</v>
      </c>
      <c r="C57" s="23">
        <v>1993</v>
      </c>
      <c r="D57" s="24">
        <v>94.861069614580231</v>
      </c>
      <c r="E57" s="25">
        <v>102.75668537471114</v>
      </c>
      <c r="F57" s="26">
        <v>197.61775498929137</v>
      </c>
      <c r="G57" s="11">
        <v>18000</v>
      </c>
      <c r="H57" s="12"/>
      <c r="I57" s="12">
        <v>18000</v>
      </c>
    </row>
    <row r="58" spans="1:9" ht="15.75">
      <c r="A58" s="27" t="s">
        <v>85</v>
      </c>
      <c r="B58" s="22" t="s">
        <v>86</v>
      </c>
      <c r="C58" s="23">
        <v>1994</v>
      </c>
      <c r="D58" s="24">
        <v>95.311695002575988</v>
      </c>
      <c r="E58" s="25">
        <v>102.28874421101754</v>
      </c>
      <c r="F58" s="26">
        <v>197.60043921359352</v>
      </c>
      <c r="G58" s="11">
        <v>18000</v>
      </c>
      <c r="H58" s="12">
        <v>9000</v>
      </c>
      <c r="I58" s="12">
        <v>27000</v>
      </c>
    </row>
    <row r="59" spans="1:9" ht="15.75">
      <c r="A59" s="27" t="s">
        <v>15</v>
      </c>
      <c r="B59" s="22" t="s">
        <v>87</v>
      </c>
      <c r="C59" s="23">
        <v>1994</v>
      </c>
      <c r="D59" s="24">
        <v>97.676874340021101</v>
      </c>
      <c r="E59" s="25">
        <v>99.907565834758515</v>
      </c>
      <c r="F59" s="26">
        <v>197.58444017477962</v>
      </c>
      <c r="G59" s="11">
        <v>18000</v>
      </c>
      <c r="H59" s="12">
        <v>10000</v>
      </c>
      <c r="I59" s="12">
        <v>28000</v>
      </c>
    </row>
    <row r="60" spans="1:9" ht="15.75">
      <c r="A60" s="21" t="s">
        <v>32</v>
      </c>
      <c r="B60" s="22" t="s">
        <v>88</v>
      </c>
      <c r="C60" s="23">
        <v>1993</v>
      </c>
      <c r="D60" s="24">
        <v>96.784026825179097</v>
      </c>
      <c r="E60" s="25">
        <v>100.78205173573022</v>
      </c>
      <c r="F60" s="26">
        <v>197.56607856090932</v>
      </c>
      <c r="G60" s="11">
        <v>18000</v>
      </c>
      <c r="H60" s="12">
        <v>9000</v>
      </c>
      <c r="I60" s="12">
        <v>27000</v>
      </c>
    </row>
    <row r="61" spans="1:9" ht="15.75">
      <c r="A61" s="21" t="s">
        <v>89</v>
      </c>
      <c r="B61" s="22" t="s">
        <v>90</v>
      </c>
      <c r="C61" s="23">
        <v>1993</v>
      </c>
      <c r="D61" s="24">
        <v>96.976175931582148</v>
      </c>
      <c r="E61" s="25">
        <v>100.45723507261981</v>
      </c>
      <c r="F61" s="26">
        <v>197.43341100420196</v>
      </c>
      <c r="G61" s="11">
        <v>18000</v>
      </c>
      <c r="H61" s="12">
        <v>10000</v>
      </c>
      <c r="I61" s="12">
        <v>28000</v>
      </c>
    </row>
    <row r="62" spans="1:9" ht="15.75">
      <c r="A62" s="27" t="s">
        <v>48</v>
      </c>
      <c r="B62" s="22" t="s">
        <v>91</v>
      </c>
      <c r="C62" s="23">
        <v>1994</v>
      </c>
      <c r="D62" s="24">
        <v>95.762774532278343</v>
      </c>
      <c r="E62" s="25">
        <v>101.42923005993636</v>
      </c>
      <c r="F62" s="26">
        <v>197.19200459221469</v>
      </c>
      <c r="G62" s="11">
        <v>18000</v>
      </c>
      <c r="H62" s="12">
        <v>9000</v>
      </c>
      <c r="I62" s="12">
        <v>27000</v>
      </c>
    </row>
    <row r="63" spans="1:9" ht="15.75">
      <c r="A63" s="27" t="s">
        <v>17</v>
      </c>
      <c r="B63" s="22" t="s">
        <v>92</v>
      </c>
      <c r="C63" s="23">
        <v>1994</v>
      </c>
      <c r="D63" s="24">
        <v>98.464111922141115</v>
      </c>
      <c r="E63" s="25">
        <v>98.445160748545618</v>
      </c>
      <c r="F63" s="26">
        <v>196.90927267068673</v>
      </c>
      <c r="G63" s="11">
        <v>18000</v>
      </c>
      <c r="H63" s="12"/>
      <c r="I63" s="12">
        <v>18000</v>
      </c>
    </row>
    <row r="64" spans="1:9" ht="15.75">
      <c r="A64" s="21" t="s">
        <v>34</v>
      </c>
      <c r="B64" s="22" t="s">
        <v>93</v>
      </c>
      <c r="C64" s="23">
        <v>1993</v>
      </c>
      <c r="D64" s="24">
        <v>96.90957649752005</v>
      </c>
      <c r="E64" s="25">
        <v>99.66046067947903</v>
      </c>
      <c r="F64" s="26">
        <v>196.57003717699908</v>
      </c>
      <c r="G64" s="11">
        <v>18000</v>
      </c>
      <c r="H64" s="12"/>
      <c r="I64" s="12">
        <v>18000</v>
      </c>
    </row>
    <row r="65" spans="1:9" ht="15.75">
      <c r="A65" s="22" t="s">
        <v>94</v>
      </c>
      <c r="B65" s="22" t="s">
        <v>95</v>
      </c>
      <c r="C65" s="23">
        <v>1994</v>
      </c>
      <c r="D65" s="24">
        <v>98.45192829983705</v>
      </c>
      <c r="E65" s="25">
        <v>98.042071291673096</v>
      </c>
      <c r="F65" s="26">
        <v>196.49399959151015</v>
      </c>
      <c r="G65" s="11">
        <v>18000</v>
      </c>
      <c r="H65" s="12"/>
      <c r="I65" s="12">
        <v>18000</v>
      </c>
    </row>
    <row r="66" spans="1:9" ht="15.75">
      <c r="A66" s="27" t="s">
        <v>15</v>
      </c>
      <c r="B66" s="22" t="s">
        <v>96</v>
      </c>
      <c r="C66" s="23">
        <v>1992</v>
      </c>
      <c r="D66" s="24">
        <v>97.433088120206605</v>
      </c>
      <c r="E66" s="25">
        <v>99.000773000304861</v>
      </c>
      <c r="F66" s="26">
        <v>196.43386112051147</v>
      </c>
      <c r="G66" s="11">
        <v>18000</v>
      </c>
      <c r="H66" s="12">
        <v>10000</v>
      </c>
      <c r="I66" s="12">
        <v>28000</v>
      </c>
    </row>
    <row r="67" spans="1:9" ht="15.75">
      <c r="A67" s="27" t="s">
        <v>8</v>
      </c>
      <c r="B67" s="22" t="s">
        <v>97</v>
      </c>
      <c r="C67" s="23">
        <v>1994</v>
      </c>
      <c r="D67" s="24">
        <v>95.375912648819309</v>
      </c>
      <c r="E67" s="25">
        <v>101.03496301988113</v>
      </c>
      <c r="F67" s="26">
        <v>196.41087566870044</v>
      </c>
      <c r="G67" s="11">
        <v>18000</v>
      </c>
      <c r="H67" s="12">
        <v>9000</v>
      </c>
      <c r="I67" s="12">
        <v>27000</v>
      </c>
    </row>
    <row r="68" spans="1:9" ht="15.75">
      <c r="A68" s="21" t="s">
        <v>98</v>
      </c>
      <c r="B68" s="22" t="s">
        <v>99</v>
      </c>
      <c r="C68" s="23">
        <v>1992</v>
      </c>
      <c r="D68" s="24">
        <v>95.710019006244906</v>
      </c>
      <c r="E68" s="25">
        <v>100.65422169753316</v>
      </c>
      <c r="F68" s="26">
        <v>196.36424070377808</v>
      </c>
      <c r="G68" s="11">
        <v>18000</v>
      </c>
      <c r="H68" s="12">
        <v>9000</v>
      </c>
      <c r="I68" s="12">
        <v>27000</v>
      </c>
    </row>
    <row r="69" spans="1:9" ht="15.75">
      <c r="A69" s="21" t="s">
        <v>26</v>
      </c>
      <c r="B69" s="22" t="s">
        <v>100</v>
      </c>
      <c r="C69" s="23">
        <v>1993</v>
      </c>
      <c r="D69" s="24">
        <v>96.896598455075193</v>
      </c>
      <c r="E69" s="25">
        <v>99.116487352455948</v>
      </c>
      <c r="F69" s="26">
        <v>196.01308580753113</v>
      </c>
      <c r="G69" s="11">
        <v>18000</v>
      </c>
      <c r="H69" s="12">
        <v>9000</v>
      </c>
      <c r="I69" s="12">
        <v>27000</v>
      </c>
    </row>
    <row r="70" spans="1:9" ht="15.75">
      <c r="A70" s="21" t="s">
        <v>32</v>
      </c>
      <c r="B70" s="22" t="s">
        <v>101</v>
      </c>
      <c r="C70" s="23">
        <v>1993</v>
      </c>
      <c r="D70" s="24">
        <v>95.202398800599696</v>
      </c>
      <c r="E70" s="25">
        <v>100.78205173573022</v>
      </c>
      <c r="F70" s="26">
        <v>195.98445053632992</v>
      </c>
      <c r="G70" s="11">
        <v>18000</v>
      </c>
      <c r="H70" s="12"/>
      <c r="I70" s="12">
        <v>18000</v>
      </c>
    </row>
    <row r="71" spans="1:9" ht="15.75">
      <c r="A71" s="21" t="s">
        <v>94</v>
      </c>
      <c r="B71" s="22" t="s">
        <v>102</v>
      </c>
      <c r="C71" s="23">
        <v>1993</v>
      </c>
      <c r="D71" s="24">
        <v>97.415049474572385</v>
      </c>
      <c r="E71" s="25">
        <v>98.380086922165333</v>
      </c>
      <c r="F71" s="26">
        <v>195.79513639673772</v>
      </c>
      <c r="G71" s="11">
        <v>18000</v>
      </c>
      <c r="H71" s="12">
        <v>10000</v>
      </c>
      <c r="I71" s="12">
        <v>28000</v>
      </c>
    </row>
    <row r="72" spans="1:9" ht="15.75">
      <c r="A72" s="27" t="s">
        <v>42</v>
      </c>
      <c r="B72" s="22" t="s">
        <v>103</v>
      </c>
      <c r="C72" s="23">
        <v>1994</v>
      </c>
      <c r="D72" s="24">
        <v>96.375679095036091</v>
      </c>
      <c r="E72" s="25">
        <v>99.40707981918851</v>
      </c>
      <c r="F72" s="26">
        <v>195.78275891422459</v>
      </c>
      <c r="G72" s="11">
        <v>18000</v>
      </c>
      <c r="H72" s="12">
        <v>9000</v>
      </c>
      <c r="I72" s="12">
        <v>27000</v>
      </c>
    </row>
    <row r="73" spans="1:9" ht="15.75">
      <c r="A73" s="21" t="s">
        <v>28</v>
      </c>
      <c r="B73" s="22" t="s">
        <v>104</v>
      </c>
      <c r="C73" s="23">
        <v>1994</v>
      </c>
      <c r="D73" s="24">
        <v>94.082533091097858</v>
      </c>
      <c r="E73" s="25">
        <v>101.62122996105481</v>
      </c>
      <c r="F73" s="26">
        <v>195.70376305215268</v>
      </c>
      <c r="G73" s="11">
        <v>18000</v>
      </c>
      <c r="H73" s="12"/>
      <c r="I73" s="12">
        <v>18000</v>
      </c>
    </row>
    <row r="74" spans="1:9" ht="15.75">
      <c r="A74" s="21" t="s">
        <v>10</v>
      </c>
      <c r="B74" s="22" t="s">
        <v>105</v>
      </c>
      <c r="C74" s="23">
        <v>1993</v>
      </c>
      <c r="D74" s="24">
        <v>93.881302521008394</v>
      </c>
      <c r="E74" s="25">
        <v>101.65167873431416</v>
      </c>
      <c r="F74" s="26">
        <v>195.53298125532257</v>
      </c>
      <c r="G74" s="11">
        <v>18000</v>
      </c>
      <c r="H74" s="12"/>
      <c r="I74" s="12">
        <v>18000</v>
      </c>
    </row>
    <row r="75" spans="1:9" ht="15.75">
      <c r="A75" s="27" t="s">
        <v>15</v>
      </c>
      <c r="B75" s="22" t="s">
        <v>106</v>
      </c>
      <c r="C75" s="23">
        <v>1992</v>
      </c>
      <c r="D75" s="24">
        <v>96.414466041973185</v>
      </c>
      <c r="E75" s="25">
        <v>99.000773000304861</v>
      </c>
      <c r="F75" s="26">
        <v>195.41523904227805</v>
      </c>
      <c r="G75" s="11">
        <v>18000</v>
      </c>
      <c r="H75" s="12">
        <v>9000</v>
      </c>
      <c r="I75" s="12">
        <v>27000</v>
      </c>
    </row>
    <row r="76" spans="1:9" ht="15.75">
      <c r="A76" s="21" t="s">
        <v>10</v>
      </c>
      <c r="B76" s="22" t="s">
        <v>107</v>
      </c>
      <c r="C76" s="23">
        <v>1993</v>
      </c>
      <c r="D76" s="24">
        <v>96.636737178511652</v>
      </c>
      <c r="E76" s="25">
        <v>98.494909251881396</v>
      </c>
      <c r="F76" s="26">
        <v>195.13164643039306</v>
      </c>
      <c r="G76" s="11">
        <v>18000</v>
      </c>
      <c r="H76" s="12">
        <v>9000</v>
      </c>
      <c r="I76" s="12">
        <v>27000</v>
      </c>
    </row>
    <row r="77" spans="1:9" ht="15.75">
      <c r="A77" s="21" t="s">
        <v>98</v>
      </c>
      <c r="B77" s="22" t="s">
        <v>108</v>
      </c>
      <c r="C77" s="23">
        <v>1994</v>
      </c>
      <c r="D77" s="24">
        <v>95.933032076450104</v>
      </c>
      <c r="E77" s="25">
        <v>99.18388066695114</v>
      </c>
      <c r="F77" s="26">
        <v>195.11691274340126</v>
      </c>
      <c r="G77" s="11">
        <v>18000</v>
      </c>
      <c r="H77" s="12">
        <v>9000</v>
      </c>
      <c r="I77" s="12">
        <v>27000</v>
      </c>
    </row>
    <row r="78" spans="1:9" ht="15.75">
      <c r="A78" s="27" t="s">
        <v>66</v>
      </c>
      <c r="B78" s="22" t="s">
        <v>109</v>
      </c>
      <c r="C78" s="23">
        <v>1994</v>
      </c>
      <c r="D78" s="24">
        <v>95.961467210077785</v>
      </c>
      <c r="E78" s="25">
        <v>99.020837258863651</v>
      </c>
      <c r="F78" s="26">
        <v>194.98230446894144</v>
      </c>
      <c r="G78" s="11">
        <v>18000</v>
      </c>
      <c r="H78" s="12"/>
      <c r="I78" s="12">
        <v>18000</v>
      </c>
    </row>
    <row r="79" spans="1:9" ht="15.75">
      <c r="A79" s="27" t="s">
        <v>48</v>
      </c>
      <c r="B79" s="22" t="s">
        <v>110</v>
      </c>
      <c r="C79" s="23">
        <v>1992</v>
      </c>
      <c r="D79" s="24">
        <v>95.622119815668199</v>
      </c>
      <c r="E79" s="25">
        <v>99.327617489060444</v>
      </c>
      <c r="F79" s="26">
        <v>194.94973730472864</v>
      </c>
      <c r="G79" s="11">
        <v>18000</v>
      </c>
      <c r="H79" s="12">
        <v>9000</v>
      </c>
      <c r="I79" s="12">
        <v>27000</v>
      </c>
    </row>
    <row r="80" spans="1:9" ht="15.75">
      <c r="A80" s="21" t="s">
        <v>48</v>
      </c>
      <c r="B80" s="22" t="s">
        <v>111</v>
      </c>
      <c r="C80" s="23">
        <v>1994</v>
      </c>
      <c r="D80" s="24">
        <v>96.083758531575114</v>
      </c>
      <c r="E80" s="25">
        <v>98.770503829337173</v>
      </c>
      <c r="F80" s="26">
        <v>194.85426236091229</v>
      </c>
      <c r="G80" s="11">
        <v>18000</v>
      </c>
      <c r="H80" s="12">
        <v>9000</v>
      </c>
      <c r="I80" s="12">
        <v>27000</v>
      </c>
    </row>
    <row r="81" spans="1:9" ht="15.75">
      <c r="A81" s="21" t="s">
        <v>8</v>
      </c>
      <c r="B81" s="22" t="s">
        <v>112</v>
      </c>
      <c r="C81" s="23">
        <v>1993</v>
      </c>
      <c r="D81" s="24">
        <v>97.014925373134318</v>
      </c>
      <c r="E81" s="25">
        <v>97.66181039497954</v>
      </c>
      <c r="F81" s="26">
        <v>194.67673576811387</v>
      </c>
      <c r="G81" s="11">
        <v>18000</v>
      </c>
      <c r="H81" s="12">
        <v>10000</v>
      </c>
      <c r="I81" s="12">
        <v>28000</v>
      </c>
    </row>
    <row r="82" spans="1:9" ht="15.75">
      <c r="A82" s="28" t="s">
        <v>63</v>
      </c>
      <c r="B82" s="29" t="s">
        <v>113</v>
      </c>
      <c r="C82" s="30">
        <v>1992</v>
      </c>
      <c r="D82" s="31">
        <v>0</v>
      </c>
      <c r="E82" s="32">
        <v>100.33348666053388</v>
      </c>
      <c r="F82" s="33">
        <v>100.33348666053388</v>
      </c>
      <c r="G82" s="11">
        <v>18000</v>
      </c>
      <c r="H82" s="12">
        <v>9000</v>
      </c>
      <c r="I82" s="12">
        <v>27000</v>
      </c>
    </row>
    <row r="83" spans="1:9" ht="15.75">
      <c r="A83" s="28" t="s">
        <v>39</v>
      </c>
      <c r="B83" s="29" t="s">
        <v>114</v>
      </c>
      <c r="C83" s="30">
        <v>1992</v>
      </c>
      <c r="D83" s="31">
        <v>98.35677042186758</v>
      </c>
      <c r="E83" s="32">
        <v>86.645676001988519</v>
      </c>
      <c r="F83" s="33">
        <v>185.0024464238561</v>
      </c>
      <c r="G83" s="11">
        <v>18000</v>
      </c>
      <c r="H83" s="34" t="s">
        <v>115</v>
      </c>
      <c r="I83" s="12">
        <v>28000</v>
      </c>
    </row>
    <row r="84" spans="1:9" ht="15.75">
      <c r="A84" s="28" t="s">
        <v>12</v>
      </c>
      <c r="B84" s="29" t="s">
        <v>116</v>
      </c>
      <c r="C84" s="30">
        <v>1995</v>
      </c>
      <c r="D84" s="31">
        <v>0</v>
      </c>
      <c r="E84" s="32">
        <v>105.12179887570147</v>
      </c>
      <c r="F84" s="33">
        <v>105.12179887570147</v>
      </c>
      <c r="G84" s="11">
        <v>18000</v>
      </c>
      <c r="H84" s="35"/>
      <c r="I84" s="12">
        <v>18000</v>
      </c>
    </row>
    <row r="85" spans="1:9" ht="15.75">
      <c r="A85" s="28" t="s">
        <v>26</v>
      </c>
      <c r="B85" s="29" t="s">
        <v>117</v>
      </c>
      <c r="C85" s="30">
        <v>1992</v>
      </c>
      <c r="D85" s="31">
        <v>92.132775744903313</v>
      </c>
      <c r="E85" s="36">
        <v>102.18600000000001</v>
      </c>
      <c r="F85" s="33">
        <v>194.31877574490332</v>
      </c>
      <c r="G85" s="11">
        <v>18000</v>
      </c>
      <c r="H85" s="35"/>
      <c r="I85" s="12">
        <v>18000</v>
      </c>
    </row>
    <row r="86" spans="1:9" ht="15.75">
      <c r="A86" s="28" t="s">
        <v>10</v>
      </c>
      <c r="B86" s="29" t="s">
        <v>118</v>
      </c>
      <c r="C86" s="30">
        <v>1992</v>
      </c>
      <c r="D86" s="31">
        <v>96.674665752485438</v>
      </c>
      <c r="E86" s="32">
        <v>97.678564702632798</v>
      </c>
      <c r="F86" s="33">
        <v>194.35323045511825</v>
      </c>
      <c r="G86" s="11">
        <v>18000</v>
      </c>
      <c r="H86" s="35"/>
      <c r="I86" s="12">
        <v>18000</v>
      </c>
    </row>
    <row r="87" spans="1:9" ht="15.75">
      <c r="A87" s="37"/>
      <c r="B87" s="38"/>
      <c r="C87" s="37"/>
      <c r="D87" s="39"/>
      <c r="E87" s="37"/>
      <c r="F87" s="37"/>
      <c r="G87" s="12"/>
      <c r="H87" s="35"/>
      <c r="I87" s="12">
        <v>0</v>
      </c>
    </row>
    <row r="88" spans="1:9" ht="15.75">
      <c r="A88" s="37"/>
      <c r="B88" s="38"/>
      <c r="C88" s="37"/>
      <c r="D88" s="37"/>
      <c r="E88" s="37"/>
      <c r="F88" s="37"/>
      <c r="G88" s="12"/>
      <c r="H88" s="12"/>
      <c r="I88" s="12">
        <v>0</v>
      </c>
    </row>
    <row r="89" spans="1:9" ht="15.75">
      <c r="A89" s="37"/>
      <c r="B89" s="38"/>
      <c r="C89" s="37"/>
      <c r="D89" s="39"/>
      <c r="E89" s="37"/>
      <c r="F89" s="37"/>
      <c r="G89" s="12"/>
      <c r="H89" s="35"/>
      <c r="I89" s="12">
        <v>0</v>
      </c>
    </row>
    <row r="90" spans="1:9" ht="15.75">
      <c r="A90" s="40" t="s">
        <v>15</v>
      </c>
      <c r="B90" s="41" t="s">
        <v>119</v>
      </c>
      <c r="C90" s="42">
        <v>1994</v>
      </c>
      <c r="D90" s="43">
        <v>0</v>
      </c>
      <c r="E90" s="44">
        <v>103.90672939251586</v>
      </c>
      <c r="F90" s="45">
        <v>103.90672939251586</v>
      </c>
      <c r="G90" s="12"/>
      <c r="H90" s="35"/>
      <c r="I90" s="12">
        <v>0</v>
      </c>
    </row>
    <row r="91" spans="1:9" ht="15.75">
      <c r="A91" s="46" t="s">
        <v>8</v>
      </c>
      <c r="B91" s="41" t="s">
        <v>120</v>
      </c>
      <c r="C91" s="42">
        <v>1994</v>
      </c>
      <c r="D91" s="47">
        <v>97.041895328603928</v>
      </c>
      <c r="E91" s="44">
        <v>97.618412352237812</v>
      </c>
      <c r="F91" s="48">
        <v>194.66030768084175</v>
      </c>
      <c r="G91" s="12"/>
      <c r="H91" s="35">
        <v>10000</v>
      </c>
      <c r="I91" s="12">
        <v>10000</v>
      </c>
    </row>
    <row r="92" spans="1:9" ht="15.75">
      <c r="A92" s="37"/>
      <c r="B92" s="38"/>
      <c r="C92" s="37"/>
      <c r="D92" s="39"/>
      <c r="E92" s="37"/>
      <c r="F92" s="37"/>
      <c r="G92" s="12"/>
      <c r="H92" s="35"/>
      <c r="I92" s="12">
        <v>0</v>
      </c>
    </row>
    <row r="93" spans="1:9" ht="15.75">
      <c r="A93" s="46" t="s">
        <v>8</v>
      </c>
      <c r="B93" s="41" t="s">
        <v>121</v>
      </c>
      <c r="C93" s="42">
        <v>1994</v>
      </c>
      <c r="D93" s="47">
        <v>95.163089847082759</v>
      </c>
      <c r="E93" s="44">
        <v>98.704467212873297</v>
      </c>
      <c r="F93" s="48">
        <v>193.86755705995606</v>
      </c>
      <c r="G93" s="12"/>
      <c r="H93" s="12">
        <v>9000</v>
      </c>
      <c r="I93" s="12">
        <v>9000</v>
      </c>
    </row>
    <row r="94" spans="1:9" ht="15.75">
      <c r="A94" s="40" t="s">
        <v>122</v>
      </c>
      <c r="B94" s="41" t="s">
        <v>123</v>
      </c>
      <c r="C94" s="42">
        <v>1994</v>
      </c>
      <c r="D94" s="49"/>
      <c r="E94" s="44">
        <v>102.95152163939443</v>
      </c>
      <c r="F94" s="48">
        <v>102.95152163939443</v>
      </c>
      <c r="G94" s="12"/>
      <c r="H94" s="12"/>
      <c r="I94" s="12">
        <v>0</v>
      </c>
    </row>
    <row r="95" spans="1:9" ht="15.75">
      <c r="A95" s="40" t="s">
        <v>10</v>
      </c>
      <c r="B95" s="41" t="s">
        <v>124</v>
      </c>
      <c r="C95" s="42">
        <v>1993</v>
      </c>
      <c r="D95" s="47">
        <v>97.91072392259656</v>
      </c>
      <c r="E95" s="44">
        <v>96.723444753044646</v>
      </c>
      <c r="F95" s="48">
        <v>194.63416867564121</v>
      </c>
      <c r="G95" s="12"/>
      <c r="H95" s="12"/>
      <c r="I95" s="12">
        <v>0</v>
      </c>
    </row>
    <row r="96" spans="1:9" ht="15.75">
      <c r="A96" s="40" t="s">
        <v>34</v>
      </c>
      <c r="B96" s="41" t="s">
        <v>125</v>
      </c>
      <c r="C96" s="42">
        <v>1994</v>
      </c>
      <c r="D96" s="47">
        <v>95.600177174073522</v>
      </c>
      <c r="E96" s="44">
        <v>99.002182725287142</v>
      </c>
      <c r="F96" s="48">
        <v>194.60235989936066</v>
      </c>
      <c r="G96" s="12"/>
      <c r="H96" s="12">
        <v>9000</v>
      </c>
      <c r="I96" s="12">
        <v>9000</v>
      </c>
    </row>
    <row r="97" spans="1:9" ht="15.75">
      <c r="A97" s="40" t="s">
        <v>17</v>
      </c>
      <c r="B97" s="41" t="s">
        <v>126</v>
      </c>
      <c r="C97" s="42">
        <v>1992</v>
      </c>
      <c r="D97" s="47">
        <v>95.402298850574709</v>
      </c>
      <c r="E97" s="44">
        <v>99.131918581817928</v>
      </c>
      <c r="F97" s="48">
        <v>194.53421743239264</v>
      </c>
      <c r="G97" s="12"/>
      <c r="H97" s="12">
        <v>9000</v>
      </c>
      <c r="I97" s="12">
        <v>9000</v>
      </c>
    </row>
    <row r="98" spans="1:9" ht="15.75">
      <c r="A98" s="40" t="s">
        <v>26</v>
      </c>
      <c r="B98" s="41" t="s">
        <v>127</v>
      </c>
      <c r="C98" s="42">
        <v>1992</v>
      </c>
      <c r="D98" s="47">
        <v>93.118478404437994</v>
      </c>
      <c r="E98" s="44">
        <v>101.41246437863953</v>
      </c>
      <c r="F98" s="48">
        <v>194.53094278307753</v>
      </c>
      <c r="G98" s="12"/>
      <c r="H98" s="12"/>
      <c r="I98" s="12">
        <v>0</v>
      </c>
    </row>
    <row r="99" spans="1:9" ht="15.75">
      <c r="A99" s="40" t="s">
        <v>10</v>
      </c>
      <c r="B99" s="41" t="s">
        <v>128</v>
      </c>
      <c r="C99" s="42">
        <v>1992</v>
      </c>
      <c r="D99" s="47">
        <v>95.872478053288148</v>
      </c>
      <c r="E99" s="44">
        <v>98.581304860566803</v>
      </c>
      <c r="F99" s="48">
        <v>194.45378291385495</v>
      </c>
      <c r="G99" s="12"/>
      <c r="H99" s="12">
        <v>9000</v>
      </c>
      <c r="I99" s="12">
        <v>9000</v>
      </c>
    </row>
    <row r="100" spans="1:9" ht="15.75">
      <c r="A100" s="46" t="s">
        <v>42</v>
      </c>
      <c r="B100" s="41" t="s">
        <v>129</v>
      </c>
      <c r="C100" s="42">
        <v>1993</v>
      </c>
      <c r="D100" s="47">
        <v>94.705443698732296</v>
      </c>
      <c r="E100" s="44">
        <v>99.4958609988213</v>
      </c>
      <c r="F100" s="48">
        <v>194.20130469755361</v>
      </c>
      <c r="G100" s="12"/>
      <c r="H100" s="12"/>
      <c r="I100" s="12">
        <v>0</v>
      </c>
    </row>
    <row r="101" spans="1:9" ht="15.75">
      <c r="A101" s="40" t="s">
        <v>17</v>
      </c>
      <c r="B101" s="41" t="s">
        <v>130</v>
      </c>
      <c r="C101" s="42">
        <v>1992</v>
      </c>
      <c r="D101" s="47">
        <v>95.409609931795529</v>
      </c>
      <c r="E101" s="44">
        <v>98.720144573763903</v>
      </c>
      <c r="F101" s="48">
        <v>194.12975450555945</v>
      </c>
      <c r="G101" s="12"/>
      <c r="H101" s="12">
        <v>9000</v>
      </c>
      <c r="I101" s="12">
        <v>9000</v>
      </c>
    </row>
    <row r="102" spans="1:9" ht="15.75">
      <c r="A102" s="40" t="s">
        <v>10</v>
      </c>
      <c r="B102" s="41" t="s">
        <v>131</v>
      </c>
      <c r="C102" s="42">
        <v>1993</v>
      </c>
      <c r="D102" s="47">
        <v>95.582147964175519</v>
      </c>
      <c r="E102" s="44">
        <v>98.494909251881396</v>
      </c>
      <c r="F102" s="48">
        <v>194.07705721605691</v>
      </c>
      <c r="G102" s="12"/>
      <c r="H102" s="12"/>
      <c r="I102" s="12">
        <v>0</v>
      </c>
    </row>
    <row r="103" spans="1:9" ht="15.75">
      <c r="A103" s="41" t="s">
        <v>69</v>
      </c>
      <c r="B103" s="41" t="s">
        <v>132</v>
      </c>
      <c r="C103" s="42">
        <v>1995</v>
      </c>
      <c r="D103" s="47">
        <v>96.909376636982699</v>
      </c>
      <c r="E103" s="44">
        <v>97.113981482069192</v>
      </c>
      <c r="F103" s="48">
        <v>194.02335811905189</v>
      </c>
      <c r="G103" s="12"/>
      <c r="H103" s="12"/>
      <c r="I103" s="12">
        <v>0</v>
      </c>
    </row>
    <row r="104" spans="1:9" ht="15.75">
      <c r="A104" s="40" t="s">
        <v>10</v>
      </c>
      <c r="B104" s="41" t="s">
        <v>133</v>
      </c>
      <c r="C104" s="42">
        <v>1992</v>
      </c>
      <c r="D104" s="47">
        <v>96.337797212353109</v>
      </c>
      <c r="E104" s="44">
        <v>97.678564702632798</v>
      </c>
      <c r="F104" s="48">
        <v>194.01636191498591</v>
      </c>
      <c r="G104" s="12"/>
      <c r="H104" s="12">
        <v>9000</v>
      </c>
      <c r="I104" s="12">
        <v>9000</v>
      </c>
    </row>
    <row r="105" spans="1:9" ht="15.75">
      <c r="A105" s="40" t="s">
        <v>26</v>
      </c>
      <c r="B105" s="41" t="s">
        <v>134</v>
      </c>
      <c r="C105" s="42">
        <v>1992</v>
      </c>
      <c r="D105" s="47">
        <v>94.828165982917483</v>
      </c>
      <c r="E105" s="44">
        <v>99.116487352455948</v>
      </c>
      <c r="F105" s="48">
        <v>193.94465333537343</v>
      </c>
      <c r="G105" s="12"/>
      <c r="H105" s="12"/>
      <c r="I105" s="12">
        <v>0</v>
      </c>
    </row>
    <row r="106" spans="1:9" ht="15.75">
      <c r="A106" s="40" t="s">
        <v>20</v>
      </c>
      <c r="B106" s="41" t="s">
        <v>135</v>
      </c>
      <c r="C106" s="42">
        <v>1994</v>
      </c>
      <c r="D106" s="47">
        <v>95.703253910632995</v>
      </c>
      <c r="E106" s="44">
        <v>98.163874760858292</v>
      </c>
      <c r="F106" s="48">
        <v>193.86712867149129</v>
      </c>
      <c r="G106" s="12"/>
      <c r="H106" s="12">
        <v>9000</v>
      </c>
      <c r="I106" s="12">
        <v>9000</v>
      </c>
    </row>
    <row r="107" spans="1:9" ht="15.75">
      <c r="A107" s="40" t="s">
        <v>63</v>
      </c>
      <c r="B107" s="41" t="s">
        <v>136</v>
      </c>
      <c r="C107" s="42">
        <v>1995</v>
      </c>
      <c r="D107" s="47">
        <v>93.725121227473409</v>
      </c>
      <c r="E107" s="44">
        <v>100.02822318633405</v>
      </c>
      <c r="F107" s="48">
        <v>193.75334441380744</v>
      </c>
      <c r="G107" s="12"/>
      <c r="H107" s="12"/>
      <c r="I107" s="12">
        <v>0</v>
      </c>
    </row>
    <row r="108" spans="1:9" ht="15.75">
      <c r="A108" s="40" t="s">
        <v>89</v>
      </c>
      <c r="B108" s="41" t="s">
        <v>137</v>
      </c>
      <c r="C108" s="42">
        <v>1993</v>
      </c>
      <c r="D108" s="47">
        <v>96.489895152712364</v>
      </c>
      <c r="E108" s="44">
        <v>97.196650814201064</v>
      </c>
      <c r="F108" s="48">
        <v>193.68654596691343</v>
      </c>
      <c r="G108" s="12"/>
      <c r="H108" s="12">
        <v>9000</v>
      </c>
      <c r="I108" s="12">
        <v>9000</v>
      </c>
    </row>
    <row r="109" spans="1:9" ht="15.75">
      <c r="A109" s="40" t="s">
        <v>32</v>
      </c>
      <c r="B109" s="41" t="s">
        <v>138</v>
      </c>
      <c r="C109" s="42">
        <v>1994</v>
      </c>
      <c r="D109" s="47">
        <v>94.87874569565534</v>
      </c>
      <c r="E109" s="44">
        <v>98.665682599488107</v>
      </c>
      <c r="F109" s="48">
        <v>193.54442829514346</v>
      </c>
      <c r="G109" s="12"/>
      <c r="H109" s="12"/>
      <c r="I109" s="12">
        <v>0</v>
      </c>
    </row>
    <row r="110" spans="1:9" ht="15.75">
      <c r="A110" s="46" t="s">
        <v>66</v>
      </c>
      <c r="B110" s="41" t="s">
        <v>139</v>
      </c>
      <c r="C110" s="42">
        <v>1992</v>
      </c>
      <c r="D110" s="47">
        <v>94.633627242322888</v>
      </c>
      <c r="E110" s="44">
        <v>98.888851362761088</v>
      </c>
      <c r="F110" s="48">
        <v>193.52247860508396</v>
      </c>
      <c r="G110" s="12"/>
      <c r="H110" s="12"/>
      <c r="I110" s="12">
        <v>0</v>
      </c>
    </row>
    <row r="111" spans="1:9" ht="15.75">
      <c r="A111" s="46" t="s">
        <v>17</v>
      </c>
      <c r="B111" s="41" t="s">
        <v>140</v>
      </c>
      <c r="C111" s="42">
        <v>1995</v>
      </c>
      <c r="D111" s="47">
        <v>96.294328596095113</v>
      </c>
      <c r="E111" s="44">
        <v>96.988347567513188</v>
      </c>
      <c r="F111" s="48">
        <v>193.2826761636083</v>
      </c>
      <c r="G111" s="12"/>
      <c r="H111" s="12"/>
      <c r="I111" s="12">
        <v>0</v>
      </c>
    </row>
    <row r="112" spans="1:9" ht="15.75">
      <c r="A112" s="46" t="s">
        <v>141</v>
      </c>
      <c r="B112" s="41" t="s">
        <v>142</v>
      </c>
      <c r="C112" s="42">
        <v>1992</v>
      </c>
      <c r="D112" s="47">
        <v>94.516691245475272</v>
      </c>
      <c r="E112" s="44">
        <v>98.504085783398835</v>
      </c>
      <c r="F112" s="48">
        <v>193.02077702887411</v>
      </c>
      <c r="G112" s="12"/>
      <c r="H112" s="12"/>
      <c r="I112" s="12">
        <v>0</v>
      </c>
    </row>
    <row r="113" spans="1:9" ht="15.75">
      <c r="A113" s="40" t="s">
        <v>63</v>
      </c>
      <c r="B113" s="41" t="s">
        <v>143</v>
      </c>
      <c r="C113" s="42">
        <v>1994</v>
      </c>
      <c r="D113" s="47">
        <v>99.454726979494652</v>
      </c>
      <c r="E113" s="44">
        <v>93.541030497467773</v>
      </c>
      <c r="F113" s="48">
        <v>192.99575747696241</v>
      </c>
      <c r="G113" s="12"/>
      <c r="H113" s="12">
        <v>11000</v>
      </c>
      <c r="I113" s="12">
        <v>11000</v>
      </c>
    </row>
    <row r="114" spans="1:9" ht="15.75">
      <c r="A114" s="40" t="s">
        <v>32</v>
      </c>
      <c r="B114" s="41" t="s">
        <v>144</v>
      </c>
      <c r="C114" s="42">
        <v>1992</v>
      </c>
      <c r="D114" s="43">
        <v>95.074455899198171</v>
      </c>
      <c r="E114" s="50">
        <v>97.796999999999997</v>
      </c>
      <c r="F114" s="45">
        <v>192.87145589919817</v>
      </c>
      <c r="G114" s="12"/>
      <c r="H114" s="12"/>
      <c r="I114" s="12">
        <v>0</v>
      </c>
    </row>
    <row r="115" spans="1:9" ht="15.75">
      <c r="A115" s="40" t="s">
        <v>28</v>
      </c>
      <c r="B115" s="41" t="s">
        <v>145</v>
      </c>
      <c r="C115" s="42">
        <v>1993</v>
      </c>
      <c r="D115" s="47">
        <v>97.15422276621787</v>
      </c>
      <c r="E115" s="44">
        <v>95.598058500104059</v>
      </c>
      <c r="F115" s="48">
        <v>192.75228126632192</v>
      </c>
      <c r="G115" s="12"/>
      <c r="H115" s="12">
        <v>10000</v>
      </c>
      <c r="I115" s="12">
        <v>10000</v>
      </c>
    </row>
    <row r="116" spans="1:9" ht="15.75">
      <c r="A116" s="40" t="s">
        <v>30</v>
      </c>
      <c r="B116" s="41" t="s">
        <v>146</v>
      </c>
      <c r="C116" s="42">
        <v>1994</v>
      </c>
      <c r="D116" s="47">
        <v>93.28358208955224</v>
      </c>
      <c r="E116" s="44">
        <v>99.46413696211772</v>
      </c>
      <c r="F116" s="48">
        <v>192.74771905166995</v>
      </c>
      <c r="G116" s="12"/>
      <c r="H116" s="12"/>
      <c r="I116" s="12">
        <v>0</v>
      </c>
    </row>
    <row r="117" spans="1:9" ht="15.75">
      <c r="A117" s="41" t="s">
        <v>69</v>
      </c>
      <c r="B117" s="41" t="s">
        <v>147</v>
      </c>
      <c r="C117" s="42">
        <v>1995</v>
      </c>
      <c r="D117" s="47">
        <v>94.727902266936709</v>
      </c>
      <c r="E117" s="44">
        <v>97.862492440802967</v>
      </c>
      <c r="F117" s="48">
        <v>192.59039470773968</v>
      </c>
      <c r="G117" s="12"/>
      <c r="H117" s="12"/>
      <c r="I117" s="12">
        <v>0</v>
      </c>
    </row>
    <row r="118" spans="1:9" ht="15.75">
      <c r="A118" s="40" t="s">
        <v>66</v>
      </c>
      <c r="B118" s="41" t="s">
        <v>148</v>
      </c>
      <c r="C118" s="42">
        <v>1992</v>
      </c>
      <c r="D118" s="47">
        <v>94.125652075300508</v>
      </c>
      <c r="E118" s="44">
        <v>98.213720372311627</v>
      </c>
      <c r="F118" s="48">
        <v>192.33937244761213</v>
      </c>
      <c r="G118" s="12"/>
      <c r="H118" s="12"/>
      <c r="I118" s="12">
        <v>0</v>
      </c>
    </row>
    <row r="119" spans="1:9" ht="15.75">
      <c r="A119" s="46" t="s">
        <v>85</v>
      </c>
      <c r="B119" s="41" t="s">
        <v>149</v>
      </c>
      <c r="C119" s="42">
        <v>1993</v>
      </c>
      <c r="D119" s="47">
        <v>92.550643971263995</v>
      </c>
      <c r="E119" s="44">
        <v>99.586057951886488</v>
      </c>
      <c r="F119" s="48">
        <v>192.1367019231505</v>
      </c>
      <c r="G119" s="12"/>
      <c r="H119" s="12"/>
      <c r="I119" s="12">
        <v>0</v>
      </c>
    </row>
    <row r="120" spans="1:9" ht="15.75">
      <c r="A120" s="46" t="s">
        <v>15</v>
      </c>
      <c r="B120" s="41" t="s">
        <v>150</v>
      </c>
      <c r="C120" s="42">
        <v>1992</v>
      </c>
      <c r="D120" s="47">
        <v>93.251441839562574</v>
      </c>
      <c r="E120" s="44">
        <v>98.581304860566803</v>
      </c>
      <c r="F120" s="48">
        <v>191.83274670012938</v>
      </c>
      <c r="G120" s="12"/>
      <c r="H120" s="12"/>
      <c r="I120" s="12">
        <v>0</v>
      </c>
    </row>
    <row r="121" spans="1:9" ht="15.75">
      <c r="A121" s="46" t="s">
        <v>151</v>
      </c>
      <c r="B121" s="41" t="s">
        <v>152</v>
      </c>
      <c r="C121" s="42">
        <v>1992</v>
      </c>
      <c r="D121" s="47">
        <v>92.33187086634797</v>
      </c>
      <c r="E121" s="44">
        <v>99.21873579450741</v>
      </c>
      <c r="F121" s="48">
        <v>191.55060666085538</v>
      </c>
      <c r="G121" s="12"/>
      <c r="H121" s="12"/>
      <c r="I121" s="12">
        <v>0</v>
      </c>
    </row>
    <row r="122" spans="1:9" ht="15.75">
      <c r="A122" s="40" t="s">
        <v>59</v>
      </c>
      <c r="B122" s="41" t="s">
        <v>153</v>
      </c>
      <c r="C122" s="42">
        <v>1992</v>
      </c>
      <c r="D122" s="47">
        <v>93.559780566619068</v>
      </c>
      <c r="E122" s="44">
        <v>97.986065096480061</v>
      </c>
      <c r="F122" s="48">
        <v>191.54584566309913</v>
      </c>
      <c r="G122" s="12"/>
      <c r="H122" s="12"/>
      <c r="I122" s="12">
        <v>0</v>
      </c>
    </row>
    <row r="123" spans="1:9" ht="15.75">
      <c r="A123" s="40" t="s">
        <v>30</v>
      </c>
      <c r="B123" s="41" t="s">
        <v>154</v>
      </c>
      <c r="C123" s="42">
        <v>1994</v>
      </c>
      <c r="D123" s="47">
        <v>91.905939025163221</v>
      </c>
      <c r="E123" s="44">
        <v>99.46413696211772</v>
      </c>
      <c r="F123" s="48">
        <v>191.37007598728093</v>
      </c>
      <c r="G123" s="12"/>
      <c r="H123" s="12"/>
      <c r="I123" s="12">
        <v>0</v>
      </c>
    </row>
    <row r="124" spans="1:9" ht="15.75">
      <c r="A124" s="46" t="s">
        <v>141</v>
      </c>
      <c r="B124" s="41" t="s">
        <v>155</v>
      </c>
      <c r="C124" s="42">
        <v>1993</v>
      </c>
      <c r="D124" s="47">
        <v>92.390513603957501</v>
      </c>
      <c r="E124" s="44">
        <v>98.407104108358368</v>
      </c>
      <c r="F124" s="48">
        <v>190.79761771231585</v>
      </c>
      <c r="G124" s="12"/>
      <c r="H124" s="12"/>
      <c r="I124" s="12">
        <v>0</v>
      </c>
    </row>
    <row r="125" spans="1:9" ht="15.75">
      <c r="A125" s="40" t="s">
        <v>66</v>
      </c>
      <c r="B125" s="41" t="s">
        <v>156</v>
      </c>
      <c r="C125" s="42">
        <v>1992</v>
      </c>
      <c r="D125" s="47">
        <v>92.359050445103847</v>
      </c>
      <c r="E125" s="44">
        <v>98.213720372311627</v>
      </c>
      <c r="F125" s="48">
        <v>190.57277081741546</v>
      </c>
      <c r="G125" s="12"/>
      <c r="H125" s="12"/>
      <c r="I125" s="12">
        <v>0</v>
      </c>
    </row>
    <row r="126" spans="1:9" ht="15.75">
      <c r="A126" s="46" t="s">
        <v>141</v>
      </c>
      <c r="B126" s="41" t="s">
        <v>157</v>
      </c>
      <c r="C126" s="42">
        <v>1993</v>
      </c>
      <c r="D126" s="47">
        <v>92.055668309654976</v>
      </c>
      <c r="E126" s="44">
        <v>98.407104108358368</v>
      </c>
      <c r="F126" s="48">
        <v>190.46277241801334</v>
      </c>
      <c r="G126" s="12"/>
      <c r="H126" s="12"/>
      <c r="I126" s="12">
        <v>0</v>
      </c>
    </row>
    <row r="127" spans="1:9" ht="15.75">
      <c r="A127" s="46" t="s">
        <v>48</v>
      </c>
      <c r="B127" s="41" t="s">
        <v>158</v>
      </c>
      <c r="C127" s="42">
        <v>1993</v>
      </c>
      <c r="D127" s="47">
        <v>95.05988023952095</v>
      </c>
      <c r="E127" s="44">
        <v>95.342032847472822</v>
      </c>
      <c r="F127" s="48">
        <v>190.40191308699377</v>
      </c>
      <c r="G127" s="12"/>
      <c r="H127" s="12">
        <v>9000</v>
      </c>
      <c r="I127" s="12">
        <v>9000</v>
      </c>
    </row>
    <row r="128" spans="1:9" ht="15.75">
      <c r="A128" s="46" t="s">
        <v>17</v>
      </c>
      <c r="B128" s="41" t="s">
        <v>159</v>
      </c>
      <c r="C128" s="42">
        <v>1995</v>
      </c>
      <c r="D128" s="47">
        <v>94.80928325646093</v>
      </c>
      <c r="E128" s="44">
        <v>95.480460042214929</v>
      </c>
      <c r="F128" s="48">
        <v>190.28974329867586</v>
      </c>
      <c r="G128" s="12"/>
      <c r="H128" s="12"/>
      <c r="I128" s="12">
        <v>0</v>
      </c>
    </row>
    <row r="129" spans="1:9" ht="15.75">
      <c r="A129" s="46" t="s">
        <v>141</v>
      </c>
      <c r="B129" s="41" t="s">
        <v>160</v>
      </c>
      <c r="C129" s="42">
        <v>1992</v>
      </c>
      <c r="D129" s="47">
        <v>94.676806083650163</v>
      </c>
      <c r="E129" s="44">
        <v>95.331119359249797</v>
      </c>
      <c r="F129" s="48">
        <v>190.00792544289996</v>
      </c>
      <c r="G129" s="12"/>
      <c r="H129" s="12"/>
      <c r="I129" s="12">
        <v>0</v>
      </c>
    </row>
    <row r="130" spans="1:9" ht="15.75">
      <c r="A130" s="46" t="s">
        <v>17</v>
      </c>
      <c r="B130" s="41" t="s">
        <v>161</v>
      </c>
      <c r="C130" s="42">
        <v>1994</v>
      </c>
      <c r="D130" s="47">
        <v>94.394635177491082</v>
      </c>
      <c r="E130" s="44">
        <v>95.480460042214929</v>
      </c>
      <c r="F130" s="48">
        <v>189.875095219706</v>
      </c>
      <c r="G130" s="12"/>
      <c r="H130" s="12"/>
      <c r="I130" s="12">
        <v>0</v>
      </c>
    </row>
    <row r="131" spans="1:9" ht="15.75">
      <c r="A131" s="40" t="s">
        <v>10</v>
      </c>
      <c r="B131" s="41" t="s">
        <v>162</v>
      </c>
      <c r="C131" s="42">
        <v>1994</v>
      </c>
      <c r="D131" s="47">
        <v>95.656670113753876</v>
      </c>
      <c r="E131" s="44">
        <v>94.178717093065217</v>
      </c>
      <c r="F131" s="48">
        <v>189.83538720681909</v>
      </c>
      <c r="G131" s="12"/>
      <c r="H131" s="12">
        <v>9000</v>
      </c>
      <c r="I131" s="12">
        <v>9000</v>
      </c>
    </row>
    <row r="132" spans="1:9" ht="15.75">
      <c r="A132" s="40" t="s">
        <v>28</v>
      </c>
      <c r="B132" s="41" t="s">
        <v>163</v>
      </c>
      <c r="C132" s="42">
        <v>1994</v>
      </c>
      <c r="D132" s="47">
        <v>91.94178203762867</v>
      </c>
      <c r="E132" s="44">
        <v>97.861470752763836</v>
      </c>
      <c r="F132" s="48">
        <v>189.80325279039249</v>
      </c>
      <c r="G132" s="12"/>
      <c r="H132" s="12"/>
      <c r="I132" s="12">
        <v>0</v>
      </c>
    </row>
    <row r="133" spans="1:9" ht="15.75">
      <c r="A133" s="46" t="s">
        <v>48</v>
      </c>
      <c r="B133" s="41" t="s">
        <v>164</v>
      </c>
      <c r="C133" s="42">
        <v>1993</v>
      </c>
      <c r="D133" s="47">
        <v>94.35364041604754</v>
      </c>
      <c r="E133" s="44">
        <v>95.342032847472822</v>
      </c>
      <c r="F133" s="48">
        <v>189.69567326352035</v>
      </c>
      <c r="G133" s="12"/>
      <c r="H133" s="12"/>
      <c r="I133" s="12">
        <v>0</v>
      </c>
    </row>
    <row r="134" spans="1:9" ht="15.75">
      <c r="A134" s="40" t="s">
        <v>32</v>
      </c>
      <c r="B134" s="41" t="s">
        <v>165</v>
      </c>
      <c r="C134" s="42">
        <v>1995</v>
      </c>
      <c r="D134" s="47">
        <v>92.563038621129905</v>
      </c>
      <c r="E134" s="44">
        <v>96.941420425088481</v>
      </c>
      <c r="F134" s="48">
        <v>189.50445904621839</v>
      </c>
      <c r="G134" s="12"/>
      <c r="H134" s="12"/>
      <c r="I134" s="12">
        <v>0</v>
      </c>
    </row>
    <row r="135" spans="1:9" ht="15.75">
      <c r="A135" s="40" t="s">
        <v>30</v>
      </c>
      <c r="B135" s="41" t="s">
        <v>166</v>
      </c>
      <c r="C135" s="42">
        <v>1992</v>
      </c>
      <c r="D135" s="47">
        <v>92.620145811635169</v>
      </c>
      <c r="E135" s="44">
        <v>96.645145957935924</v>
      </c>
      <c r="F135" s="48">
        <v>189.26529176957109</v>
      </c>
      <c r="G135" s="12"/>
      <c r="H135" s="12"/>
      <c r="I135" s="12">
        <v>0</v>
      </c>
    </row>
    <row r="136" spans="1:9" ht="15.75">
      <c r="A136" s="46" t="s">
        <v>69</v>
      </c>
      <c r="B136" s="41" t="s">
        <v>167</v>
      </c>
      <c r="C136" s="42">
        <v>1994</v>
      </c>
      <c r="D136" s="47">
        <v>93.397745571658632</v>
      </c>
      <c r="E136" s="44">
        <v>95.842824601368832</v>
      </c>
      <c r="F136" s="48">
        <v>189.24057017302746</v>
      </c>
      <c r="G136" s="12"/>
      <c r="H136" s="12"/>
      <c r="I136" s="12">
        <v>0</v>
      </c>
    </row>
    <row r="137" spans="1:9" ht="15.75">
      <c r="A137" s="40" t="s">
        <v>10</v>
      </c>
      <c r="B137" s="41" t="s">
        <v>168</v>
      </c>
      <c r="C137" s="42">
        <v>1992</v>
      </c>
      <c r="D137" s="47">
        <v>94.404003639672425</v>
      </c>
      <c r="E137" s="44">
        <v>94.716207211112419</v>
      </c>
      <c r="F137" s="48">
        <v>189.12021085078484</v>
      </c>
      <c r="G137" s="12"/>
      <c r="H137" s="12"/>
      <c r="I137" s="12">
        <v>0</v>
      </c>
    </row>
    <row r="138" spans="1:9" ht="15.75">
      <c r="A138" s="40" t="s">
        <v>32</v>
      </c>
      <c r="B138" s="41" t="s">
        <v>169</v>
      </c>
      <c r="C138" s="42">
        <v>1992</v>
      </c>
      <c r="D138" s="47">
        <v>92.530657748049038</v>
      </c>
      <c r="E138" s="44">
        <v>96.546994117491764</v>
      </c>
      <c r="F138" s="48">
        <v>189.07765186554082</v>
      </c>
      <c r="G138" s="12"/>
      <c r="H138" s="12"/>
      <c r="I138" s="12">
        <v>0</v>
      </c>
    </row>
    <row r="139" spans="1:9" ht="15.75">
      <c r="A139" s="46" t="s">
        <v>8</v>
      </c>
      <c r="B139" s="41" t="s">
        <v>170</v>
      </c>
      <c r="C139" s="42">
        <v>1993</v>
      </c>
      <c r="D139" s="47">
        <v>91.373801916932891</v>
      </c>
      <c r="E139" s="44">
        <v>97.66181039497954</v>
      </c>
      <c r="F139" s="48">
        <v>189.03561231191242</v>
      </c>
      <c r="G139" s="12"/>
      <c r="H139" s="12"/>
      <c r="I139" s="12">
        <v>0</v>
      </c>
    </row>
    <row r="140" spans="1:9" ht="15.75">
      <c r="A140" s="40" t="s">
        <v>39</v>
      </c>
      <c r="B140" s="41" t="s">
        <v>171</v>
      </c>
      <c r="C140" s="42">
        <v>1992</v>
      </c>
      <c r="D140" s="47">
        <v>90.849387040280206</v>
      </c>
      <c r="E140" s="44">
        <v>98.129494380048129</v>
      </c>
      <c r="F140" s="48">
        <v>188.97888142032832</v>
      </c>
      <c r="G140" s="12"/>
      <c r="H140" s="12"/>
      <c r="I140" s="12">
        <v>0</v>
      </c>
    </row>
    <row r="141" spans="1:9" ht="15.75">
      <c r="A141" s="46" t="s">
        <v>15</v>
      </c>
      <c r="B141" s="41" t="s">
        <v>172</v>
      </c>
      <c r="C141" s="42">
        <v>1994</v>
      </c>
      <c r="D141" s="47">
        <v>91.876821695602601</v>
      </c>
      <c r="E141" s="44">
        <v>97.077298447800544</v>
      </c>
      <c r="F141" s="48">
        <v>188.95412014340314</v>
      </c>
      <c r="G141" s="12"/>
      <c r="H141" s="12"/>
      <c r="I141" s="12">
        <v>0</v>
      </c>
    </row>
    <row r="142" spans="1:9" ht="15.75">
      <c r="A142" s="40" t="s">
        <v>17</v>
      </c>
      <c r="B142" s="41" t="s">
        <v>173</v>
      </c>
      <c r="C142" s="42">
        <v>1995</v>
      </c>
      <c r="D142" s="47">
        <v>89.894606323620593</v>
      </c>
      <c r="E142" s="44">
        <v>98.970890914438129</v>
      </c>
      <c r="F142" s="48">
        <v>188.86549723805871</v>
      </c>
      <c r="G142" s="12"/>
      <c r="H142" s="12"/>
      <c r="I142" s="12">
        <v>0</v>
      </c>
    </row>
    <row r="143" spans="1:9" ht="15.75">
      <c r="A143" s="40" t="s">
        <v>10</v>
      </c>
      <c r="B143" s="41" t="s">
        <v>174</v>
      </c>
      <c r="C143" s="42">
        <v>1995</v>
      </c>
      <c r="D143" s="47">
        <v>91.847722809906898</v>
      </c>
      <c r="E143" s="44">
        <v>96.81873094402421</v>
      </c>
      <c r="F143" s="48">
        <v>188.66645375393111</v>
      </c>
      <c r="G143" s="12"/>
      <c r="H143" s="12"/>
      <c r="I143" s="12">
        <v>0</v>
      </c>
    </row>
    <row r="144" spans="1:9" ht="15.75">
      <c r="A144" s="40" t="s">
        <v>66</v>
      </c>
      <c r="B144" s="41" t="s">
        <v>175</v>
      </c>
      <c r="C144" s="42">
        <v>1995</v>
      </c>
      <c r="D144" s="47">
        <v>91.876551968783247</v>
      </c>
      <c r="E144" s="44">
        <v>96.743477432869852</v>
      </c>
      <c r="F144" s="48">
        <v>188.62002940165308</v>
      </c>
      <c r="G144" s="12"/>
      <c r="H144" s="12"/>
      <c r="I144" s="12">
        <v>0</v>
      </c>
    </row>
    <row r="145" spans="1:9" ht="15.75">
      <c r="A145" s="46" t="s">
        <v>12</v>
      </c>
      <c r="B145" s="41" t="s">
        <v>176</v>
      </c>
      <c r="C145" s="42">
        <v>1995</v>
      </c>
      <c r="D145" s="47">
        <v>93.506158509060441</v>
      </c>
      <c r="E145" s="44">
        <v>94.844040830361806</v>
      </c>
      <c r="F145" s="48">
        <v>188.35019933942226</v>
      </c>
      <c r="G145" s="12"/>
      <c r="H145" s="12"/>
      <c r="I145" s="12">
        <v>0</v>
      </c>
    </row>
    <row r="146" spans="1:9" ht="15.75">
      <c r="A146" s="40" t="s">
        <v>34</v>
      </c>
      <c r="B146" s="41" t="s">
        <v>177</v>
      </c>
      <c r="C146" s="42">
        <v>1995</v>
      </c>
      <c r="D146" s="47">
        <v>92.183940774487468</v>
      </c>
      <c r="E146" s="44">
        <v>96.158092990680629</v>
      </c>
      <c r="F146" s="48">
        <v>188.34203376516808</v>
      </c>
      <c r="G146" s="12"/>
      <c r="H146" s="12"/>
      <c r="I146" s="12">
        <v>0</v>
      </c>
    </row>
    <row r="147" spans="1:9" ht="15.75">
      <c r="A147" s="40" t="s">
        <v>39</v>
      </c>
      <c r="B147" s="41" t="s">
        <v>178</v>
      </c>
      <c r="C147" s="42">
        <v>1995</v>
      </c>
      <c r="D147" s="47">
        <v>93.235596707818928</v>
      </c>
      <c r="E147" s="44">
        <v>95.052524567943991</v>
      </c>
      <c r="F147" s="48">
        <v>188.28812127576293</v>
      </c>
      <c r="G147" s="12"/>
      <c r="H147" s="12"/>
      <c r="I147" s="12">
        <v>0</v>
      </c>
    </row>
    <row r="148" spans="1:9" ht="15.75">
      <c r="A148" s="46" t="s">
        <v>179</v>
      </c>
      <c r="B148" s="41" t="s">
        <v>180</v>
      </c>
      <c r="C148" s="42">
        <v>1993</v>
      </c>
      <c r="D148" s="47">
        <v>91.8958031837916</v>
      </c>
      <c r="E148" s="44">
        <v>96.349178710313993</v>
      </c>
      <c r="F148" s="48">
        <v>188.24498189410559</v>
      </c>
      <c r="G148" s="12"/>
      <c r="H148" s="12"/>
      <c r="I148" s="12">
        <v>0</v>
      </c>
    </row>
    <row r="149" spans="1:9" ht="15.75">
      <c r="A149" s="40" t="s">
        <v>30</v>
      </c>
      <c r="B149" s="41" t="s">
        <v>181</v>
      </c>
      <c r="C149" s="42">
        <v>1994</v>
      </c>
      <c r="D149" s="47">
        <v>95.776939575475183</v>
      </c>
      <c r="E149" s="44">
        <v>92.207163601161696</v>
      </c>
      <c r="F149" s="48">
        <v>187.98410317663689</v>
      </c>
      <c r="G149" s="12"/>
      <c r="H149" s="12">
        <v>9000</v>
      </c>
      <c r="I149" s="12">
        <v>9000</v>
      </c>
    </row>
    <row r="150" spans="1:9" ht="15.75">
      <c r="A150" s="40" t="s">
        <v>10</v>
      </c>
      <c r="B150" s="41" t="s">
        <v>182</v>
      </c>
      <c r="C150" s="42">
        <v>1993</v>
      </c>
      <c r="D150" s="47">
        <v>92.19263748307651</v>
      </c>
      <c r="E150" s="44">
        <v>95.671719209267138</v>
      </c>
      <c r="F150" s="48">
        <v>187.86435669234365</v>
      </c>
      <c r="G150" s="12"/>
      <c r="H150" s="12"/>
      <c r="I150" s="12">
        <v>0</v>
      </c>
    </row>
    <row r="151" spans="1:9" ht="15.75">
      <c r="A151" s="40" t="s">
        <v>10</v>
      </c>
      <c r="B151" s="41" t="s">
        <v>183</v>
      </c>
      <c r="C151" s="42">
        <v>1994</v>
      </c>
      <c r="D151" s="47">
        <v>92.13147410358566</v>
      </c>
      <c r="E151" s="44">
        <v>95.694380780752311</v>
      </c>
      <c r="F151" s="48">
        <v>187.82585488433796</v>
      </c>
      <c r="G151" s="12"/>
      <c r="H151" s="12"/>
      <c r="I151" s="12">
        <v>0</v>
      </c>
    </row>
    <row r="152" spans="1:9" ht="15.75">
      <c r="A152" s="46" t="s">
        <v>12</v>
      </c>
      <c r="B152" s="41" t="s">
        <v>184</v>
      </c>
      <c r="C152" s="42">
        <v>1995</v>
      </c>
      <c r="D152" s="47">
        <v>92.78218582032251</v>
      </c>
      <c r="E152" s="44">
        <v>94.844040830361806</v>
      </c>
      <c r="F152" s="48">
        <v>187.62622665068432</v>
      </c>
      <c r="G152" s="12"/>
      <c r="H152" s="12"/>
      <c r="I152" s="12">
        <v>0</v>
      </c>
    </row>
    <row r="153" spans="1:9" ht="15.75">
      <c r="A153" s="40" t="s">
        <v>63</v>
      </c>
      <c r="B153" s="41" t="s">
        <v>185</v>
      </c>
      <c r="C153" s="42">
        <v>1995</v>
      </c>
      <c r="D153" s="47">
        <v>91.93507481612987</v>
      </c>
      <c r="E153" s="44">
        <v>95.630293286155776</v>
      </c>
      <c r="F153" s="48">
        <v>187.56536810228565</v>
      </c>
      <c r="G153" s="12"/>
      <c r="H153" s="12"/>
      <c r="I153" s="12">
        <v>0</v>
      </c>
    </row>
    <row r="154" spans="1:9" ht="15.75">
      <c r="A154" s="40" t="s">
        <v>39</v>
      </c>
      <c r="B154" s="41" t="s">
        <v>186</v>
      </c>
      <c r="C154" s="42">
        <v>1995</v>
      </c>
      <c r="D154" s="47">
        <v>88.577291381668928</v>
      </c>
      <c r="E154" s="44">
        <v>98.82627585759866</v>
      </c>
      <c r="F154" s="48">
        <v>187.4035672392676</v>
      </c>
      <c r="G154" s="12"/>
      <c r="H154" s="12"/>
      <c r="I154" s="12">
        <v>0</v>
      </c>
    </row>
    <row r="155" spans="1:9" ht="15.75">
      <c r="A155" s="46" t="s">
        <v>42</v>
      </c>
      <c r="B155" s="41" t="s">
        <v>187</v>
      </c>
      <c r="C155" s="42">
        <v>1995</v>
      </c>
      <c r="D155" s="47">
        <v>88.601532567049816</v>
      </c>
      <c r="E155" s="44">
        <v>98.720647773277534</v>
      </c>
      <c r="F155" s="48">
        <v>187.32218034032735</v>
      </c>
      <c r="G155" s="12"/>
      <c r="H155" s="12"/>
      <c r="I155" s="12">
        <v>0</v>
      </c>
    </row>
    <row r="156" spans="1:9" ht="15.75">
      <c r="A156" s="40" t="s">
        <v>66</v>
      </c>
      <c r="B156" s="41" t="s">
        <v>188</v>
      </c>
      <c r="C156" s="42">
        <v>1994</v>
      </c>
      <c r="D156" s="47">
        <v>91.772151898734194</v>
      </c>
      <c r="E156" s="44">
        <v>95.532724073336212</v>
      </c>
      <c r="F156" s="48">
        <v>187.30487597207042</v>
      </c>
      <c r="G156" s="12"/>
      <c r="H156" s="12"/>
      <c r="I156" s="12">
        <v>0</v>
      </c>
    </row>
    <row r="157" spans="1:9" ht="15.75">
      <c r="A157" s="40" t="s">
        <v>10</v>
      </c>
      <c r="B157" s="41" t="s">
        <v>189</v>
      </c>
      <c r="C157" s="42">
        <v>1994</v>
      </c>
      <c r="D157" s="47">
        <v>94.082533091097858</v>
      </c>
      <c r="E157" s="44">
        <v>93.133158835476976</v>
      </c>
      <c r="F157" s="48">
        <v>187.21569192657483</v>
      </c>
      <c r="G157" s="12"/>
      <c r="H157" s="12"/>
      <c r="I157" s="12">
        <v>0</v>
      </c>
    </row>
    <row r="158" spans="1:9" ht="15.75">
      <c r="A158" s="40" t="s">
        <v>10</v>
      </c>
      <c r="B158" s="41" t="s">
        <v>190</v>
      </c>
      <c r="C158" s="42">
        <v>1995</v>
      </c>
      <c r="D158" s="47">
        <v>88.808119599506242</v>
      </c>
      <c r="E158" s="44">
        <v>98.349864801200511</v>
      </c>
      <c r="F158" s="48">
        <v>187.15798440070677</v>
      </c>
      <c r="G158" s="12"/>
      <c r="H158" s="12"/>
      <c r="I158" s="12">
        <v>0</v>
      </c>
    </row>
    <row r="159" spans="1:9" ht="15.75">
      <c r="A159" s="40" t="s">
        <v>94</v>
      </c>
      <c r="B159" s="41" t="s">
        <v>191</v>
      </c>
      <c r="C159" s="42">
        <v>1992</v>
      </c>
      <c r="D159" s="47">
        <v>94.626434597552617</v>
      </c>
      <c r="E159" s="44">
        <v>92.428910551038271</v>
      </c>
      <c r="F159" s="48">
        <v>187.0553451485909</v>
      </c>
      <c r="G159" s="12"/>
      <c r="H159" s="12"/>
      <c r="I159" s="12">
        <v>0</v>
      </c>
    </row>
    <row r="160" spans="1:9" ht="15.75">
      <c r="A160" s="46" t="s">
        <v>30</v>
      </c>
      <c r="B160" s="41" t="s">
        <v>192</v>
      </c>
      <c r="C160" s="42">
        <v>1994</v>
      </c>
      <c r="D160" s="47">
        <v>92.958150886512087</v>
      </c>
      <c r="E160" s="44">
        <v>94.038664453508275</v>
      </c>
      <c r="F160" s="48">
        <v>186.99681534002036</v>
      </c>
      <c r="G160" s="12"/>
      <c r="H160" s="12"/>
      <c r="I160" s="12">
        <v>0</v>
      </c>
    </row>
    <row r="161" spans="1:9" ht="15.75">
      <c r="A161" s="40" t="s">
        <v>66</v>
      </c>
      <c r="B161" s="41" t="s">
        <v>193</v>
      </c>
      <c r="C161" s="42">
        <v>1994</v>
      </c>
      <c r="D161" s="47">
        <v>93.031609195402297</v>
      </c>
      <c r="E161" s="44">
        <v>93.521603858684003</v>
      </c>
      <c r="F161" s="48">
        <v>186.55321305408631</v>
      </c>
      <c r="G161" s="12"/>
      <c r="H161" s="12"/>
      <c r="I161" s="12">
        <v>0</v>
      </c>
    </row>
    <row r="162" spans="1:9" ht="15.75">
      <c r="A162" s="46" t="s">
        <v>141</v>
      </c>
      <c r="B162" s="41" t="s">
        <v>194</v>
      </c>
      <c r="C162" s="42">
        <v>1994</v>
      </c>
      <c r="D162" s="47">
        <v>89.526443138610432</v>
      </c>
      <c r="E162" s="44">
        <v>96.439826357687735</v>
      </c>
      <c r="F162" s="48">
        <v>185.96626949629817</v>
      </c>
      <c r="G162" s="12"/>
      <c r="H162" s="12"/>
      <c r="I162" s="12">
        <v>0</v>
      </c>
    </row>
    <row r="163" spans="1:9" ht="15.75">
      <c r="A163" s="40" t="s">
        <v>59</v>
      </c>
      <c r="B163" s="41" t="s">
        <v>195</v>
      </c>
      <c r="C163" s="42">
        <v>1995</v>
      </c>
      <c r="D163" s="47">
        <v>88.178058866455856</v>
      </c>
      <c r="E163" s="44">
        <v>97.452229299362685</v>
      </c>
      <c r="F163" s="48">
        <v>185.63028816581854</v>
      </c>
      <c r="G163" s="12"/>
      <c r="H163" s="12"/>
      <c r="I163" s="12">
        <v>0</v>
      </c>
    </row>
    <row r="164" spans="1:9" ht="15.75">
      <c r="A164" s="40" t="s">
        <v>17</v>
      </c>
      <c r="B164" s="41" t="s">
        <v>196</v>
      </c>
      <c r="C164" s="42">
        <v>1993</v>
      </c>
      <c r="D164" s="47">
        <v>91.544727167880055</v>
      </c>
      <c r="E164" s="44">
        <v>93.143731766983677</v>
      </c>
      <c r="F164" s="48">
        <v>184.68845893486372</v>
      </c>
      <c r="G164" s="12"/>
      <c r="H164" s="12"/>
      <c r="I164" s="12">
        <v>0</v>
      </c>
    </row>
    <row r="165" spans="1:9" ht="15.75">
      <c r="A165" s="40" t="s">
        <v>56</v>
      </c>
      <c r="B165" s="41" t="s">
        <v>197</v>
      </c>
      <c r="C165" s="42">
        <v>1995</v>
      </c>
      <c r="D165" s="47">
        <v>91.403162055335969</v>
      </c>
      <c r="E165" s="44">
        <v>93.256639334228637</v>
      </c>
      <c r="F165" s="48">
        <v>184.65980138956462</v>
      </c>
      <c r="G165" s="12"/>
      <c r="H165" s="12"/>
      <c r="I165" s="12">
        <v>0</v>
      </c>
    </row>
    <row r="166" spans="1:9" ht="15.75">
      <c r="A166" s="46" t="s">
        <v>17</v>
      </c>
      <c r="B166" s="41" t="s">
        <v>198</v>
      </c>
      <c r="C166" s="42">
        <v>1994</v>
      </c>
      <c r="D166" s="47">
        <v>92.788123120240613</v>
      </c>
      <c r="E166" s="44">
        <v>91.806288730778562</v>
      </c>
      <c r="F166" s="48">
        <v>184.59441185101917</v>
      </c>
      <c r="G166" s="12"/>
      <c r="H166" s="12"/>
      <c r="I166" s="12">
        <v>0</v>
      </c>
    </row>
    <row r="167" spans="1:9" ht="15.75">
      <c r="A167" s="40" t="s">
        <v>63</v>
      </c>
      <c r="B167" s="41" t="s">
        <v>199</v>
      </c>
      <c r="C167" s="42">
        <v>1995</v>
      </c>
      <c r="D167" s="47">
        <v>88.69586493760707</v>
      </c>
      <c r="E167" s="44">
        <v>95.630293286155776</v>
      </c>
      <c r="F167" s="48">
        <v>184.32615822376283</v>
      </c>
      <c r="G167" s="12"/>
      <c r="H167" s="12"/>
      <c r="I167" s="12">
        <v>0</v>
      </c>
    </row>
    <row r="168" spans="1:9" ht="15.75">
      <c r="A168" s="46" t="s">
        <v>141</v>
      </c>
      <c r="B168" s="41" t="s">
        <v>200</v>
      </c>
      <c r="C168" s="42">
        <v>1994</v>
      </c>
      <c r="D168" s="47">
        <v>94.298405301099535</v>
      </c>
      <c r="E168" s="44">
        <v>89.499248009073867</v>
      </c>
      <c r="F168" s="48">
        <v>183.79765331017342</v>
      </c>
      <c r="G168" s="12"/>
      <c r="H168" s="12"/>
      <c r="I168" s="12">
        <v>0</v>
      </c>
    </row>
    <row r="169" spans="1:9" ht="15.75">
      <c r="A169" s="40" t="s">
        <v>63</v>
      </c>
      <c r="B169" s="41" t="s">
        <v>201</v>
      </c>
      <c r="C169" s="42">
        <v>1994</v>
      </c>
      <c r="D169" s="47">
        <v>94.92047203694203</v>
      </c>
      <c r="E169" s="44">
        <v>88.019204190005468</v>
      </c>
      <c r="F169" s="48">
        <v>182.93967622694748</v>
      </c>
      <c r="G169" s="12"/>
      <c r="H169" s="12"/>
      <c r="I169" s="12">
        <v>0</v>
      </c>
    </row>
    <row r="170" spans="1:9" ht="15.75">
      <c r="A170" s="46" t="s">
        <v>85</v>
      </c>
      <c r="B170" s="41" t="s">
        <v>202</v>
      </c>
      <c r="C170" s="42">
        <v>1992</v>
      </c>
      <c r="D170" s="47">
        <v>90.328665747660139</v>
      </c>
      <c r="E170" s="44">
        <v>92.564491654021396</v>
      </c>
      <c r="F170" s="48">
        <v>182.89315740168155</v>
      </c>
      <c r="G170" s="12"/>
      <c r="H170" s="12"/>
      <c r="I170" s="12">
        <v>0</v>
      </c>
    </row>
    <row r="171" spans="1:9" ht="15.75">
      <c r="A171" s="46" t="s">
        <v>203</v>
      </c>
      <c r="B171" s="41" t="s">
        <v>204</v>
      </c>
      <c r="C171" s="42">
        <v>1995</v>
      </c>
      <c r="D171" s="47">
        <v>89.600774925620982</v>
      </c>
      <c r="E171" s="44">
        <v>93.2828969113813</v>
      </c>
      <c r="F171" s="48">
        <v>182.88367183700228</v>
      </c>
      <c r="G171" s="12"/>
      <c r="H171" s="12"/>
      <c r="I171" s="12">
        <v>0</v>
      </c>
    </row>
    <row r="172" spans="1:9" ht="15.75">
      <c r="A172" s="46" t="s">
        <v>42</v>
      </c>
      <c r="B172" s="41" t="s">
        <v>205</v>
      </c>
      <c r="C172" s="42">
        <v>1994</v>
      </c>
      <c r="D172" s="47">
        <v>90.439276485788113</v>
      </c>
      <c r="E172" s="44">
        <v>92.18373840142236</v>
      </c>
      <c r="F172" s="48">
        <v>182.62301488721047</v>
      </c>
      <c r="G172" s="12"/>
      <c r="H172" s="12"/>
      <c r="I172" s="12">
        <v>0</v>
      </c>
    </row>
    <row r="173" spans="1:9" ht="15.75">
      <c r="A173" s="40" t="s">
        <v>98</v>
      </c>
      <c r="B173" s="41" t="s">
        <v>206</v>
      </c>
      <c r="C173" s="42">
        <v>1993</v>
      </c>
      <c r="D173" s="47">
        <v>89.342244108336274</v>
      </c>
      <c r="E173" s="44">
        <v>92.829625947558398</v>
      </c>
      <c r="F173" s="48">
        <v>182.17187005589466</v>
      </c>
      <c r="G173" s="12"/>
      <c r="H173" s="12"/>
      <c r="I173" s="12">
        <v>0</v>
      </c>
    </row>
    <row r="174" spans="1:9" ht="15.75">
      <c r="A174" s="41" t="s">
        <v>207</v>
      </c>
      <c r="B174" s="41" t="s">
        <v>208</v>
      </c>
      <c r="C174" s="42">
        <v>1994</v>
      </c>
      <c r="D174" s="47">
        <v>85.997271810687394</v>
      </c>
      <c r="E174" s="44">
        <v>95.673180415700031</v>
      </c>
      <c r="F174" s="48">
        <v>181.67045222638743</v>
      </c>
      <c r="G174" s="12"/>
      <c r="H174" s="12"/>
      <c r="I174" s="12">
        <v>0</v>
      </c>
    </row>
    <row r="175" spans="1:9" ht="15.75">
      <c r="A175" s="40" t="s">
        <v>66</v>
      </c>
      <c r="B175" s="41" t="s">
        <v>209</v>
      </c>
      <c r="C175" s="42">
        <v>1995</v>
      </c>
      <c r="D175" s="47">
        <v>89.92431081174918</v>
      </c>
      <c r="E175" s="44">
        <v>91.721585266767363</v>
      </c>
      <c r="F175" s="48">
        <v>181.64589607851656</v>
      </c>
      <c r="G175" s="12"/>
      <c r="H175" s="12"/>
      <c r="I175" s="12">
        <v>0</v>
      </c>
    </row>
    <row r="176" spans="1:9" ht="15.75">
      <c r="A176" s="40" t="s">
        <v>10</v>
      </c>
      <c r="B176" s="41" t="s">
        <v>210</v>
      </c>
      <c r="C176" s="42">
        <v>1995</v>
      </c>
      <c r="D176" s="47">
        <v>87.165614667868951</v>
      </c>
      <c r="E176" s="44">
        <v>93.946333157182309</v>
      </c>
      <c r="F176" s="48">
        <v>181.11194782505126</v>
      </c>
      <c r="G176" s="12"/>
      <c r="H176" s="12"/>
      <c r="I176" s="12">
        <v>0</v>
      </c>
    </row>
    <row r="177" spans="1:9" ht="15.75">
      <c r="A177" s="41" t="s">
        <v>63</v>
      </c>
      <c r="B177" s="41" t="s">
        <v>211</v>
      </c>
      <c r="C177" s="42">
        <v>1994</v>
      </c>
      <c r="D177" s="47">
        <v>92.335115864527623</v>
      </c>
      <c r="E177" s="44">
        <v>88.019204190005468</v>
      </c>
      <c r="F177" s="48">
        <v>180.3543200545331</v>
      </c>
      <c r="G177" s="12"/>
      <c r="H177" s="12"/>
      <c r="I177" s="12">
        <v>0</v>
      </c>
    </row>
    <row r="178" spans="1:9" ht="15.75">
      <c r="A178" s="40" t="s">
        <v>10</v>
      </c>
      <c r="B178" s="41" t="s">
        <v>212</v>
      </c>
      <c r="C178" s="42">
        <v>1995</v>
      </c>
      <c r="D178" s="47">
        <v>85.941204362256997</v>
      </c>
      <c r="E178" s="44">
        <v>93.946333157182309</v>
      </c>
      <c r="F178" s="48">
        <v>179.88753751943932</v>
      </c>
      <c r="G178" s="12"/>
      <c r="H178" s="12"/>
      <c r="I178" s="12">
        <v>0</v>
      </c>
    </row>
    <row r="179" spans="1:9" ht="15.75">
      <c r="A179" s="40" t="s">
        <v>10</v>
      </c>
      <c r="B179" s="41" t="s">
        <v>213</v>
      </c>
      <c r="C179" s="42">
        <v>1993</v>
      </c>
      <c r="D179" s="47">
        <v>88.81987577639751</v>
      </c>
      <c r="E179" s="44">
        <v>90.965164607748534</v>
      </c>
      <c r="F179" s="48">
        <v>179.78504038414604</v>
      </c>
      <c r="G179" s="12"/>
      <c r="H179" s="12"/>
      <c r="I179" s="12">
        <v>0</v>
      </c>
    </row>
    <row r="180" spans="1:9" ht="15.75">
      <c r="A180" s="40" t="s">
        <v>10</v>
      </c>
      <c r="B180" s="41" t="s">
        <v>214</v>
      </c>
      <c r="C180" s="42">
        <v>1993</v>
      </c>
      <c r="D180" s="47">
        <v>88.380716934487012</v>
      </c>
      <c r="E180" s="44">
        <v>90.965164607748534</v>
      </c>
      <c r="F180" s="48">
        <v>179.34588154223553</v>
      </c>
      <c r="G180" s="12"/>
      <c r="H180" s="12"/>
      <c r="I180" s="12">
        <v>0</v>
      </c>
    </row>
    <row r="181" spans="1:9" ht="15.75">
      <c r="A181" s="40" t="s">
        <v>32</v>
      </c>
      <c r="B181" s="41" t="s">
        <v>215</v>
      </c>
      <c r="C181" s="42">
        <v>1995</v>
      </c>
      <c r="D181" s="47">
        <v>84.973753280839901</v>
      </c>
      <c r="E181" s="44">
        <v>93.11419319362237</v>
      </c>
      <c r="F181" s="48">
        <v>178.08794647446229</v>
      </c>
      <c r="G181" s="12"/>
      <c r="H181" s="12"/>
      <c r="I181" s="12">
        <v>0</v>
      </c>
    </row>
    <row r="182" spans="1:9" ht="15.75">
      <c r="A182" s="46" t="s">
        <v>141</v>
      </c>
      <c r="B182" s="41" t="s">
        <v>216</v>
      </c>
      <c r="C182" s="42">
        <v>1994</v>
      </c>
      <c r="D182" s="47">
        <v>87.963591903274022</v>
      </c>
      <c r="E182" s="44">
        <v>89.499248009073867</v>
      </c>
      <c r="F182" s="48">
        <v>177.46283991234787</v>
      </c>
      <c r="G182" s="12"/>
      <c r="H182" s="12"/>
      <c r="I182" s="12">
        <v>0</v>
      </c>
    </row>
    <row r="183" spans="1:9" ht="15.75">
      <c r="A183" s="41" t="s">
        <v>69</v>
      </c>
      <c r="B183" s="41" t="s">
        <v>217</v>
      </c>
      <c r="C183" s="42">
        <v>1995</v>
      </c>
      <c r="D183" s="47">
        <v>89.724935910760067</v>
      </c>
      <c r="E183" s="44">
        <v>86.775800711744267</v>
      </c>
      <c r="F183" s="48">
        <v>176.50073662250435</v>
      </c>
      <c r="G183" s="12"/>
      <c r="H183" s="12"/>
      <c r="I183" s="12">
        <v>0</v>
      </c>
    </row>
    <row r="184" spans="1:9" ht="15.75">
      <c r="A184" s="40" t="s">
        <v>30</v>
      </c>
      <c r="B184" s="41" t="s">
        <v>218</v>
      </c>
      <c r="C184" s="42">
        <v>1993</v>
      </c>
      <c r="D184" s="47">
        <v>86.583037905644957</v>
      </c>
      <c r="E184" s="44">
        <v>87.568651126259525</v>
      </c>
      <c r="F184" s="48">
        <v>174.15168903190448</v>
      </c>
      <c r="G184" s="12"/>
      <c r="H184" s="12"/>
      <c r="I184" s="12">
        <v>0</v>
      </c>
    </row>
    <row r="185" spans="1:9" ht="15.75">
      <c r="A185" s="40" t="s">
        <v>32</v>
      </c>
      <c r="B185" s="41" t="s">
        <v>219</v>
      </c>
      <c r="C185" s="42">
        <v>1995</v>
      </c>
      <c r="D185" s="47">
        <v>84.662656903765694</v>
      </c>
      <c r="E185" s="44">
        <v>85.605473357824152</v>
      </c>
      <c r="F185" s="48">
        <v>170.26813026158985</v>
      </c>
      <c r="G185" s="12"/>
      <c r="H185" s="12"/>
      <c r="I185" s="12">
        <v>0</v>
      </c>
    </row>
    <row r="186" spans="1:9" ht="15.75">
      <c r="A186" s="46" t="s">
        <v>220</v>
      </c>
      <c r="B186" s="41" t="s">
        <v>221</v>
      </c>
      <c r="C186" s="42">
        <v>1993</v>
      </c>
      <c r="D186" s="47">
        <v>83.216945996275598</v>
      </c>
      <c r="E186" s="44">
        <v>85.238359315628486</v>
      </c>
      <c r="F186" s="48">
        <v>168.45530531190408</v>
      </c>
      <c r="G186" s="12"/>
      <c r="H186" s="12"/>
      <c r="I186" s="12">
        <v>0</v>
      </c>
    </row>
    <row r="187" spans="1:9" ht="15.75">
      <c r="A187" s="40" t="s">
        <v>32</v>
      </c>
      <c r="B187" s="41" t="s">
        <v>222</v>
      </c>
      <c r="C187" s="42">
        <v>1995</v>
      </c>
      <c r="D187" s="47">
        <v>75.806357197213615</v>
      </c>
      <c r="E187" s="44">
        <v>86.248853976841872</v>
      </c>
      <c r="F187" s="48">
        <v>162.0552111740555</v>
      </c>
      <c r="G187" s="12"/>
      <c r="H187" s="12"/>
      <c r="I187" s="12">
        <v>0</v>
      </c>
    </row>
    <row r="188" spans="1:9" ht="15.75">
      <c r="A188" s="40" t="s">
        <v>15</v>
      </c>
      <c r="B188" s="41" t="s">
        <v>223</v>
      </c>
      <c r="C188" s="40"/>
      <c r="D188" s="49"/>
      <c r="E188" s="44">
        <v>100.0958217577425</v>
      </c>
      <c r="F188" s="48">
        <v>100.0958217577425</v>
      </c>
      <c r="G188" s="12"/>
      <c r="H188" s="12"/>
      <c r="I188" s="12">
        <v>0</v>
      </c>
    </row>
    <row r="189" spans="1:9" ht="15.75">
      <c r="A189" s="40" t="s">
        <v>15</v>
      </c>
      <c r="B189" s="41" t="s">
        <v>224</v>
      </c>
      <c r="C189" s="40"/>
      <c r="D189" s="49"/>
      <c r="E189" s="44">
        <v>100.096</v>
      </c>
      <c r="F189" s="48">
        <v>100.096</v>
      </c>
      <c r="G189" s="12"/>
      <c r="H189" s="12"/>
      <c r="I189" s="12">
        <v>0</v>
      </c>
    </row>
    <row r="190" spans="1:9" ht="15.75">
      <c r="A190" s="40" t="s">
        <v>10</v>
      </c>
      <c r="B190" s="41" t="s">
        <v>225</v>
      </c>
      <c r="C190" s="42">
        <v>1992</v>
      </c>
      <c r="D190" s="47">
        <v>98.68421052631578</v>
      </c>
      <c r="E190" s="44">
        <v>0</v>
      </c>
      <c r="F190" s="48">
        <v>98.68421052631578</v>
      </c>
      <c r="G190" s="12"/>
      <c r="H190" s="12">
        <v>10000</v>
      </c>
      <c r="I190" s="12">
        <v>10000</v>
      </c>
    </row>
    <row r="191" spans="1:9" ht="15.75">
      <c r="A191" s="40" t="s">
        <v>122</v>
      </c>
      <c r="B191" s="41" t="s">
        <v>226</v>
      </c>
      <c r="C191" s="40"/>
      <c r="D191" s="49"/>
      <c r="E191" s="44">
        <v>98.423930524286646</v>
      </c>
      <c r="F191" s="48">
        <v>98.423930524286646</v>
      </c>
      <c r="G191" s="12"/>
      <c r="H191" s="12"/>
      <c r="I191" s="12">
        <v>0</v>
      </c>
    </row>
    <row r="192" spans="1:9" ht="15.75">
      <c r="A192" s="40" t="s">
        <v>17</v>
      </c>
      <c r="B192" s="41" t="s">
        <v>227</v>
      </c>
      <c r="C192" s="40"/>
      <c r="D192" s="49"/>
      <c r="E192" s="44">
        <v>98.34628644889851</v>
      </c>
      <c r="F192" s="48">
        <v>98.34628644889851</v>
      </c>
      <c r="G192" s="12"/>
      <c r="H192" s="12"/>
      <c r="I192" s="12">
        <v>0</v>
      </c>
    </row>
    <row r="193" spans="1:9" ht="15.75">
      <c r="A193" s="40" t="s">
        <v>12</v>
      </c>
      <c r="B193" s="41" t="s">
        <v>228</v>
      </c>
      <c r="C193" s="40"/>
      <c r="D193" s="49"/>
      <c r="E193" s="44">
        <v>98.155156102175681</v>
      </c>
      <c r="F193" s="48">
        <v>98.155156102175681</v>
      </c>
      <c r="G193" s="12"/>
      <c r="H193" s="12"/>
      <c r="I193" s="12">
        <v>0</v>
      </c>
    </row>
    <row r="194" spans="1:9" ht="15.75">
      <c r="A194" s="40" t="s">
        <v>39</v>
      </c>
      <c r="B194" s="41" t="s">
        <v>229</v>
      </c>
      <c r="C194" s="40">
        <v>1992</v>
      </c>
      <c r="D194" s="47">
        <v>0</v>
      </c>
      <c r="E194" s="44">
        <v>98.129494380048129</v>
      </c>
      <c r="F194" s="48">
        <v>98.129494380048129</v>
      </c>
      <c r="G194" s="12"/>
      <c r="H194" s="12"/>
      <c r="I194" s="12">
        <v>0</v>
      </c>
    </row>
    <row r="195" spans="1:9" ht="15.75">
      <c r="A195" s="40" t="s">
        <v>28</v>
      </c>
      <c r="B195" s="41" t="s">
        <v>230</v>
      </c>
      <c r="C195" s="40"/>
      <c r="D195" s="49"/>
      <c r="E195" s="44">
        <v>97.861470752763836</v>
      </c>
      <c r="F195" s="48">
        <v>97.861470752763836</v>
      </c>
      <c r="G195" s="12"/>
      <c r="H195" s="12"/>
      <c r="I195" s="12">
        <v>0</v>
      </c>
    </row>
    <row r="196" spans="1:9" ht="15.75">
      <c r="A196" s="40" t="s">
        <v>10</v>
      </c>
      <c r="B196" s="41" t="s">
        <v>231</v>
      </c>
      <c r="C196" s="42">
        <v>1992</v>
      </c>
      <c r="D196" s="47">
        <v>97.677702808724305</v>
      </c>
      <c r="E196" s="44">
        <v>0</v>
      </c>
      <c r="F196" s="48">
        <v>97.677702808724305</v>
      </c>
      <c r="G196" s="12"/>
      <c r="H196" s="12">
        <v>10000</v>
      </c>
      <c r="I196" s="12">
        <v>10000</v>
      </c>
    </row>
    <row r="197" spans="1:9" ht="15.75">
      <c r="A197" s="40" t="s">
        <v>10</v>
      </c>
      <c r="B197" s="41" t="s">
        <v>232</v>
      </c>
      <c r="C197" s="40"/>
      <c r="D197" s="49"/>
      <c r="E197" s="44">
        <v>96.853242055311483</v>
      </c>
      <c r="F197" s="48">
        <v>96.853242055311483</v>
      </c>
      <c r="G197" s="12"/>
      <c r="H197" s="12"/>
      <c r="I197" s="12">
        <v>0</v>
      </c>
    </row>
    <row r="198" spans="1:9" ht="15.75">
      <c r="A198" s="40" t="s">
        <v>26</v>
      </c>
      <c r="B198" s="41" t="s">
        <v>233</v>
      </c>
      <c r="C198" s="40"/>
      <c r="D198" s="49"/>
      <c r="E198" s="44">
        <v>96.580575883407874</v>
      </c>
      <c r="F198" s="48">
        <v>96.580575883407874</v>
      </c>
      <c r="G198" s="12"/>
      <c r="H198" s="12"/>
      <c r="I198" s="12">
        <v>0</v>
      </c>
    </row>
    <row r="199" spans="1:9" ht="15.75">
      <c r="A199" s="40" t="s">
        <v>26</v>
      </c>
      <c r="B199" s="41" t="s">
        <v>234</v>
      </c>
      <c r="C199" s="40"/>
      <c r="D199" s="49"/>
      <c r="E199" s="44">
        <v>96.580575883407874</v>
      </c>
      <c r="F199" s="48">
        <v>96.580575883407874</v>
      </c>
      <c r="G199" s="12"/>
      <c r="H199" s="12"/>
      <c r="I199" s="12">
        <v>0</v>
      </c>
    </row>
    <row r="200" spans="1:9" ht="15.75">
      <c r="A200" s="40" t="s">
        <v>59</v>
      </c>
      <c r="B200" s="41" t="s">
        <v>235</v>
      </c>
      <c r="C200" s="40"/>
      <c r="D200" s="49"/>
      <c r="E200" s="44">
        <v>96.463575399782314</v>
      </c>
      <c r="F200" s="48">
        <v>96.463575399782314</v>
      </c>
      <c r="G200" s="12"/>
      <c r="H200" s="12"/>
      <c r="I200" s="12">
        <v>0</v>
      </c>
    </row>
    <row r="201" spans="1:9" ht="15.75">
      <c r="A201" s="40" t="s">
        <v>56</v>
      </c>
      <c r="B201" s="41" t="s">
        <v>236</v>
      </c>
      <c r="C201" s="40"/>
      <c r="D201" s="49"/>
      <c r="E201" s="44">
        <v>96.417487721834391</v>
      </c>
      <c r="F201" s="48">
        <v>96.417487721834391</v>
      </c>
      <c r="G201" s="12"/>
      <c r="H201" s="12"/>
      <c r="I201" s="12">
        <v>0</v>
      </c>
    </row>
    <row r="202" spans="1:9" ht="15.75">
      <c r="A202" s="40" t="s">
        <v>56</v>
      </c>
      <c r="B202" s="41" t="s">
        <v>237</v>
      </c>
      <c r="C202" s="40"/>
      <c r="D202" s="49"/>
      <c r="E202" s="44">
        <v>96.417487721834391</v>
      </c>
      <c r="F202" s="48">
        <v>96.417487721834391</v>
      </c>
      <c r="G202" s="12"/>
      <c r="H202" s="12"/>
      <c r="I202" s="12">
        <v>0</v>
      </c>
    </row>
    <row r="203" spans="1:9" ht="15.75">
      <c r="A203" s="40" t="s">
        <v>238</v>
      </c>
      <c r="B203" s="41" t="s">
        <v>239</v>
      </c>
      <c r="C203" s="40"/>
      <c r="D203" s="49"/>
      <c r="E203" s="44">
        <v>96.302708987619738</v>
      </c>
      <c r="F203" s="48">
        <v>96.302708987619738</v>
      </c>
      <c r="G203" s="12"/>
      <c r="H203" s="12"/>
      <c r="I203" s="12">
        <v>0</v>
      </c>
    </row>
    <row r="204" spans="1:9" ht="15.75">
      <c r="A204" s="40" t="s">
        <v>56</v>
      </c>
      <c r="B204" s="41" t="s">
        <v>240</v>
      </c>
      <c r="C204" s="40"/>
      <c r="D204" s="49"/>
      <c r="E204" s="44">
        <v>95.814707934890947</v>
      </c>
      <c r="F204" s="48">
        <v>95.814707934890947</v>
      </c>
      <c r="G204" s="12"/>
      <c r="H204" s="12"/>
      <c r="I204" s="12">
        <v>0</v>
      </c>
    </row>
    <row r="205" spans="1:9" ht="15.75">
      <c r="A205" s="40"/>
      <c r="B205" s="41" t="s">
        <v>241</v>
      </c>
      <c r="C205" s="40"/>
      <c r="D205" s="49"/>
      <c r="E205" s="44">
        <v>95.673180415700031</v>
      </c>
      <c r="F205" s="48">
        <v>95.673180415700031</v>
      </c>
      <c r="G205" s="12"/>
      <c r="H205" s="12"/>
      <c r="I205" s="12">
        <v>0</v>
      </c>
    </row>
    <row r="206" spans="1:9" ht="15.75">
      <c r="A206" s="40"/>
      <c r="B206" s="41" t="s">
        <v>242</v>
      </c>
      <c r="C206" s="40"/>
      <c r="D206" s="49"/>
      <c r="E206" s="44">
        <v>95.598058500104059</v>
      </c>
      <c r="F206" s="48">
        <v>95.598058500104059</v>
      </c>
      <c r="G206" s="12"/>
      <c r="H206" s="12"/>
      <c r="I206" s="12">
        <v>0</v>
      </c>
    </row>
    <row r="207" spans="1:9" ht="15.75">
      <c r="A207" s="46" t="s">
        <v>203</v>
      </c>
      <c r="B207" s="41" t="s">
        <v>243</v>
      </c>
      <c r="C207" s="42">
        <v>1993</v>
      </c>
      <c r="D207" s="47">
        <v>95.384204909284946</v>
      </c>
      <c r="E207" s="44">
        <v>0</v>
      </c>
      <c r="F207" s="48">
        <v>95.384204909284946</v>
      </c>
      <c r="G207" s="12"/>
      <c r="H207" s="12"/>
      <c r="I207" s="12">
        <v>0</v>
      </c>
    </row>
    <row r="208" spans="1:9" ht="15.75">
      <c r="A208" s="46" t="s">
        <v>141</v>
      </c>
      <c r="B208" s="41" t="s">
        <v>244</v>
      </c>
      <c r="C208" s="42">
        <v>1993</v>
      </c>
      <c r="D208" s="47">
        <v>95.174708818635594</v>
      </c>
      <c r="E208" s="44">
        <v>0</v>
      </c>
      <c r="F208" s="48">
        <v>95.174708818635594</v>
      </c>
      <c r="G208" s="12"/>
      <c r="H208" s="12">
        <v>9000</v>
      </c>
      <c r="I208" s="12">
        <v>9000</v>
      </c>
    </row>
    <row r="209" spans="1:9" ht="15.75">
      <c r="A209" s="46" t="s">
        <v>15</v>
      </c>
      <c r="B209" s="41" t="s">
        <v>245</v>
      </c>
      <c r="C209" s="42">
        <v>1995</v>
      </c>
      <c r="D209" s="47">
        <v>94.983130409270942</v>
      </c>
      <c r="E209" s="44">
        <v>0</v>
      </c>
      <c r="F209" s="48">
        <v>94.983130409270942</v>
      </c>
      <c r="G209" s="12"/>
      <c r="H209" s="12"/>
      <c r="I209" s="12">
        <v>0</v>
      </c>
    </row>
    <row r="210" spans="1:9" ht="15.75">
      <c r="A210" s="40" t="s">
        <v>17</v>
      </c>
      <c r="B210" s="41" t="s">
        <v>246</v>
      </c>
      <c r="C210" s="40"/>
      <c r="D210" s="49"/>
      <c r="E210" s="44">
        <v>94.347058930531404</v>
      </c>
      <c r="F210" s="48">
        <v>94.347058930531404</v>
      </c>
      <c r="G210" s="12"/>
      <c r="H210" s="12"/>
      <c r="I210" s="12">
        <v>0</v>
      </c>
    </row>
    <row r="211" spans="1:9" ht="15.75">
      <c r="A211" s="40"/>
      <c r="B211" s="41" t="s">
        <v>247</v>
      </c>
      <c r="C211" s="40"/>
      <c r="D211" s="49"/>
      <c r="E211" s="44">
        <v>94.347058930531404</v>
      </c>
      <c r="F211" s="48">
        <v>94.347058930531404</v>
      </c>
      <c r="G211" s="12"/>
      <c r="H211" s="12"/>
      <c r="I211" s="12">
        <v>0</v>
      </c>
    </row>
    <row r="212" spans="1:9" ht="15.75">
      <c r="A212" s="46" t="s">
        <v>42</v>
      </c>
      <c r="B212" s="41" t="s">
        <v>248</v>
      </c>
      <c r="C212" s="42">
        <v>1995</v>
      </c>
      <c r="D212" s="47">
        <v>94.266025224288143</v>
      </c>
      <c r="E212" s="44">
        <v>0</v>
      </c>
      <c r="F212" s="48">
        <v>94.266025224288143</v>
      </c>
      <c r="G212" s="12"/>
      <c r="H212" s="12"/>
      <c r="I212" s="12">
        <v>0</v>
      </c>
    </row>
    <row r="213" spans="1:9" ht="15.75">
      <c r="A213" s="46" t="s">
        <v>220</v>
      </c>
      <c r="B213" s="41" t="s">
        <v>249</v>
      </c>
      <c r="C213" s="42">
        <v>1993</v>
      </c>
      <c r="D213" s="47">
        <v>94.108929233049267</v>
      </c>
      <c r="E213" s="44">
        <v>0</v>
      </c>
      <c r="F213" s="48">
        <v>94.108929233049267</v>
      </c>
      <c r="G213" s="12"/>
      <c r="H213" s="12"/>
      <c r="I213" s="12">
        <v>0</v>
      </c>
    </row>
    <row r="214" spans="1:9" ht="15.75">
      <c r="A214" s="46" t="s">
        <v>141</v>
      </c>
      <c r="B214" s="41" t="s">
        <v>250</v>
      </c>
      <c r="C214" s="42">
        <v>1995</v>
      </c>
      <c r="D214" s="47">
        <v>93.813387423935083</v>
      </c>
      <c r="E214" s="44">
        <v>0</v>
      </c>
      <c r="F214" s="48">
        <v>93.813387423935083</v>
      </c>
      <c r="G214" s="12"/>
      <c r="H214" s="12"/>
      <c r="I214" s="12">
        <v>0</v>
      </c>
    </row>
    <row r="215" spans="1:9" ht="15.75">
      <c r="A215" s="40" t="s">
        <v>28</v>
      </c>
      <c r="B215" s="41" t="s">
        <v>251</v>
      </c>
      <c r="C215" s="42">
        <v>1993</v>
      </c>
      <c r="D215" s="47">
        <v>93.671632984215975</v>
      </c>
      <c r="E215" s="44">
        <v>0</v>
      </c>
      <c r="F215" s="48">
        <v>93.671632984215975</v>
      </c>
      <c r="G215" s="12"/>
      <c r="H215" s="12"/>
      <c r="I215" s="12">
        <v>0</v>
      </c>
    </row>
    <row r="216" spans="1:9" ht="15.75">
      <c r="A216" s="40"/>
      <c r="B216" s="41" t="s">
        <v>252</v>
      </c>
      <c r="C216" s="40"/>
      <c r="D216" s="49"/>
      <c r="E216" s="44">
        <v>93.541030497467773</v>
      </c>
      <c r="F216" s="48">
        <v>93.541030497467773</v>
      </c>
      <c r="G216" s="12"/>
      <c r="H216" s="12"/>
      <c r="I216" s="12">
        <v>0</v>
      </c>
    </row>
    <row r="217" spans="1:9" ht="15.75">
      <c r="A217" s="40" t="s">
        <v>30</v>
      </c>
      <c r="B217" s="41" t="s">
        <v>253</v>
      </c>
      <c r="C217" s="42">
        <v>1992</v>
      </c>
      <c r="D217" s="47">
        <v>93.451749734888651</v>
      </c>
      <c r="E217" s="44">
        <v>0</v>
      </c>
      <c r="F217" s="48">
        <v>93.451749734888651</v>
      </c>
      <c r="G217" s="12"/>
      <c r="H217" s="12"/>
      <c r="I217" s="12">
        <v>0</v>
      </c>
    </row>
    <row r="218" spans="1:9" ht="15.75">
      <c r="A218" s="40"/>
      <c r="B218" s="41" t="s">
        <v>254</v>
      </c>
      <c r="C218" s="40"/>
      <c r="D218" s="49"/>
      <c r="E218" s="44">
        <v>93.373554415512316</v>
      </c>
      <c r="F218" s="48">
        <v>93.373554415512316</v>
      </c>
      <c r="G218" s="12"/>
      <c r="H218" s="12"/>
      <c r="I218" s="12">
        <v>0</v>
      </c>
    </row>
    <row r="219" spans="1:9" ht="15.75">
      <c r="A219" s="40"/>
      <c r="B219" s="41" t="s">
        <v>255</v>
      </c>
      <c r="C219" s="40"/>
      <c r="D219" s="49"/>
      <c r="E219" s="44">
        <v>93.373554415512316</v>
      </c>
      <c r="F219" s="48">
        <v>93.373554415512316</v>
      </c>
      <c r="G219" s="12"/>
      <c r="H219" s="12"/>
      <c r="I219" s="12">
        <v>0</v>
      </c>
    </row>
    <row r="220" spans="1:9" ht="15.75">
      <c r="A220" s="46" t="s">
        <v>15</v>
      </c>
      <c r="B220" s="41" t="s">
        <v>256</v>
      </c>
      <c r="C220" s="42">
        <v>1992</v>
      </c>
      <c r="D220" s="47">
        <v>93.365117203019466</v>
      </c>
      <c r="E220" s="44">
        <v>0</v>
      </c>
      <c r="F220" s="48">
        <v>93.365117203019466</v>
      </c>
      <c r="G220" s="12"/>
      <c r="H220" s="12"/>
      <c r="I220" s="12">
        <v>0</v>
      </c>
    </row>
    <row r="221" spans="1:9" ht="15.75">
      <c r="A221" s="40" t="s">
        <v>10</v>
      </c>
      <c r="B221" s="41" t="s">
        <v>257</v>
      </c>
      <c r="C221" s="42">
        <v>1993</v>
      </c>
      <c r="D221" s="47">
        <v>93.26577072776675</v>
      </c>
      <c r="E221" s="44">
        <v>0</v>
      </c>
      <c r="F221" s="48">
        <v>93.26577072776675</v>
      </c>
      <c r="G221" s="12"/>
      <c r="H221" s="12"/>
      <c r="I221" s="12">
        <v>0</v>
      </c>
    </row>
    <row r="222" spans="1:9" ht="15.75">
      <c r="A222" s="40"/>
      <c r="B222" s="41" t="s">
        <v>258</v>
      </c>
      <c r="C222" s="40"/>
      <c r="D222" s="49"/>
      <c r="E222" s="44">
        <v>93.143731766983677</v>
      </c>
      <c r="F222" s="48">
        <v>93.143731766983677</v>
      </c>
      <c r="G222" s="12"/>
      <c r="H222" s="12"/>
      <c r="I222" s="12">
        <v>0</v>
      </c>
    </row>
    <row r="223" spans="1:9" ht="15.75">
      <c r="A223" s="40"/>
      <c r="B223" s="41" t="s">
        <v>259</v>
      </c>
      <c r="C223" s="40"/>
      <c r="D223" s="49"/>
      <c r="E223" s="44">
        <v>92.734518700183727</v>
      </c>
      <c r="F223" s="48">
        <v>92.734518700183727</v>
      </c>
      <c r="G223" s="12"/>
      <c r="H223" s="12"/>
      <c r="I223" s="12">
        <v>0</v>
      </c>
    </row>
    <row r="224" spans="1:9" ht="15.75">
      <c r="A224" s="40"/>
      <c r="B224" s="41" t="s">
        <v>260</v>
      </c>
      <c r="C224" s="40"/>
      <c r="D224" s="49"/>
      <c r="E224" s="44">
        <v>92.734518700183727</v>
      </c>
      <c r="F224" s="48">
        <v>92.734518700183727</v>
      </c>
      <c r="G224" s="12"/>
      <c r="H224" s="12"/>
      <c r="I224" s="12">
        <v>0</v>
      </c>
    </row>
    <row r="225" spans="1:9" ht="15.75">
      <c r="A225" s="40" t="s">
        <v>10</v>
      </c>
      <c r="B225" s="41" t="s">
        <v>261</v>
      </c>
      <c r="C225" s="42">
        <v>1994</v>
      </c>
      <c r="D225" s="47">
        <v>92.705275968215346</v>
      </c>
      <c r="E225" s="44">
        <v>0</v>
      </c>
      <c r="F225" s="48">
        <v>92.705275968215346</v>
      </c>
      <c r="G225" s="12"/>
      <c r="H225" s="12"/>
      <c r="I225" s="12">
        <v>0</v>
      </c>
    </row>
    <row r="226" spans="1:9" ht="15.75">
      <c r="A226" s="40" t="s">
        <v>94</v>
      </c>
      <c r="B226" s="41" t="s">
        <v>262</v>
      </c>
      <c r="C226" s="42">
        <v>1992</v>
      </c>
      <c r="D226" s="47">
        <v>92.654610404108055</v>
      </c>
      <c r="E226" s="44">
        <v>0</v>
      </c>
      <c r="F226" s="48">
        <v>92.654610404108055</v>
      </c>
      <c r="G226" s="12"/>
      <c r="H226" s="12"/>
      <c r="I226" s="12">
        <v>0</v>
      </c>
    </row>
    <row r="227" spans="1:9" ht="15.75">
      <c r="A227" s="40" t="s">
        <v>17</v>
      </c>
      <c r="B227" s="41" t="s">
        <v>263</v>
      </c>
      <c r="C227" s="42">
        <v>1993</v>
      </c>
      <c r="D227" s="47">
        <v>92.639871617185804</v>
      </c>
      <c r="E227" s="44">
        <v>0</v>
      </c>
      <c r="F227" s="48">
        <v>92.639871617185804</v>
      </c>
      <c r="G227" s="12"/>
      <c r="H227" s="12"/>
      <c r="I227" s="12">
        <v>0</v>
      </c>
    </row>
    <row r="228" spans="1:9" ht="15.75">
      <c r="A228" s="40"/>
      <c r="B228" s="41" t="s">
        <v>264</v>
      </c>
      <c r="C228" s="40"/>
      <c r="D228" s="49"/>
      <c r="E228" s="44">
        <v>92.2932492380518</v>
      </c>
      <c r="F228" s="48">
        <v>92.2932492380518</v>
      </c>
      <c r="G228" s="12"/>
      <c r="H228" s="12"/>
      <c r="I228" s="12">
        <v>0</v>
      </c>
    </row>
    <row r="229" spans="1:9" ht="15.75">
      <c r="A229" s="40"/>
      <c r="B229" s="41" t="s">
        <v>265</v>
      </c>
      <c r="C229" s="40"/>
      <c r="D229" s="49"/>
      <c r="E229" s="44">
        <v>92.2932492380518</v>
      </c>
      <c r="F229" s="48">
        <v>92.2932492380518</v>
      </c>
      <c r="G229" s="12"/>
      <c r="H229" s="12"/>
      <c r="I229" s="12">
        <v>0</v>
      </c>
    </row>
    <row r="230" spans="1:9" ht="15.75">
      <c r="A230" s="40" t="s">
        <v>10</v>
      </c>
      <c r="B230" s="41" t="s">
        <v>266</v>
      </c>
      <c r="C230" s="42">
        <v>1995</v>
      </c>
      <c r="D230" s="47">
        <v>92.079067121729238</v>
      </c>
      <c r="E230" s="44">
        <v>0</v>
      </c>
      <c r="F230" s="48">
        <v>92.079067121729238</v>
      </c>
      <c r="G230" s="12"/>
      <c r="H230" s="12"/>
      <c r="I230" s="12">
        <v>0</v>
      </c>
    </row>
    <row r="231" spans="1:9" ht="15.75">
      <c r="A231" s="40" t="s">
        <v>32</v>
      </c>
      <c r="B231" s="41" t="s">
        <v>267</v>
      </c>
      <c r="C231" s="42">
        <v>1995</v>
      </c>
      <c r="D231" s="47">
        <v>92.075184150368301</v>
      </c>
      <c r="E231" s="44">
        <v>0</v>
      </c>
      <c r="F231" s="48">
        <v>92.075184150368301</v>
      </c>
      <c r="G231" s="12"/>
      <c r="H231" s="12"/>
      <c r="I231" s="12">
        <v>0</v>
      </c>
    </row>
    <row r="232" spans="1:9" ht="15.75">
      <c r="A232" s="46" t="s">
        <v>179</v>
      </c>
      <c r="B232" s="41" t="s">
        <v>268</v>
      </c>
      <c r="C232" s="42">
        <v>1995</v>
      </c>
      <c r="D232" s="47">
        <v>91.954839167790951</v>
      </c>
      <c r="E232" s="44">
        <v>0</v>
      </c>
      <c r="F232" s="48">
        <v>91.954839167790951</v>
      </c>
      <c r="G232" s="12"/>
      <c r="H232" s="12"/>
      <c r="I232" s="12">
        <v>0</v>
      </c>
    </row>
    <row r="233" spans="1:9" ht="15.75">
      <c r="A233" s="40" t="s">
        <v>39</v>
      </c>
      <c r="B233" s="41" t="s">
        <v>269</v>
      </c>
      <c r="C233" s="42">
        <v>1992</v>
      </c>
      <c r="D233" s="47">
        <v>91.904575674618684</v>
      </c>
      <c r="E233" s="44">
        <v>0</v>
      </c>
      <c r="F233" s="48">
        <v>91.904575674618684</v>
      </c>
      <c r="G233" s="12"/>
      <c r="H233" s="12"/>
      <c r="I233" s="12">
        <v>0</v>
      </c>
    </row>
    <row r="234" spans="1:9" ht="15.75">
      <c r="A234" s="40" t="s">
        <v>98</v>
      </c>
      <c r="B234" s="41" t="s">
        <v>270</v>
      </c>
      <c r="C234" s="42">
        <v>1995</v>
      </c>
      <c r="D234" s="47">
        <v>91.870034052213398</v>
      </c>
      <c r="E234" s="44">
        <v>0</v>
      </c>
      <c r="F234" s="48">
        <v>91.870034052213398</v>
      </c>
      <c r="G234" s="12"/>
      <c r="H234" s="12"/>
      <c r="I234" s="12">
        <v>0</v>
      </c>
    </row>
    <row r="235" spans="1:9" ht="15.75">
      <c r="A235" s="40"/>
      <c r="B235" s="41" t="s">
        <v>271</v>
      </c>
      <c r="C235" s="40"/>
      <c r="D235" s="49"/>
      <c r="E235" s="44">
        <v>91.806288730778562</v>
      </c>
      <c r="F235" s="48">
        <v>91.806288730778562</v>
      </c>
      <c r="G235" s="12"/>
      <c r="H235" s="12"/>
      <c r="I235" s="12">
        <v>0</v>
      </c>
    </row>
    <row r="236" spans="1:9" ht="15.75">
      <c r="A236" s="40" t="s">
        <v>10</v>
      </c>
      <c r="B236" s="41" t="s">
        <v>272</v>
      </c>
      <c r="C236" s="42">
        <v>1992</v>
      </c>
      <c r="D236" s="47">
        <v>91.60473842984328</v>
      </c>
      <c r="E236" s="44">
        <v>0</v>
      </c>
      <c r="F236" s="48">
        <v>91.60473842984328</v>
      </c>
      <c r="G236" s="12"/>
      <c r="H236" s="12"/>
      <c r="I236" s="12">
        <v>0</v>
      </c>
    </row>
    <row r="237" spans="1:9" ht="15.75">
      <c r="A237" s="40"/>
      <c r="B237" s="41" t="s">
        <v>273</v>
      </c>
      <c r="C237" s="40"/>
      <c r="D237" s="49"/>
      <c r="E237" s="44">
        <v>90.064002174773208</v>
      </c>
      <c r="F237" s="48">
        <v>90.064002174773208</v>
      </c>
      <c r="G237" s="12"/>
      <c r="H237" s="12"/>
      <c r="I237" s="12">
        <v>0</v>
      </c>
    </row>
    <row r="238" spans="1:9" ht="15.75">
      <c r="A238" s="46" t="s">
        <v>141</v>
      </c>
      <c r="B238" s="41" t="s">
        <v>274</v>
      </c>
      <c r="C238" s="42">
        <v>1992</v>
      </c>
      <c r="D238" s="47">
        <v>89.937152351368923</v>
      </c>
      <c r="E238" s="44">
        <v>0</v>
      </c>
      <c r="F238" s="48">
        <v>89.937152351368923</v>
      </c>
      <c r="G238" s="12"/>
      <c r="H238" s="12"/>
      <c r="I238" s="12">
        <v>0</v>
      </c>
    </row>
    <row r="239" spans="1:9" ht="15.75">
      <c r="A239" s="40" t="s">
        <v>56</v>
      </c>
      <c r="B239" s="41" t="s">
        <v>275</v>
      </c>
      <c r="C239" s="42">
        <v>1995</v>
      </c>
      <c r="D239" s="47">
        <v>89.3297190734352</v>
      </c>
      <c r="E239" s="44">
        <v>0</v>
      </c>
      <c r="F239" s="48">
        <v>89.3297190734352</v>
      </c>
      <c r="G239" s="12"/>
      <c r="H239" s="12"/>
      <c r="I239" s="12">
        <v>0</v>
      </c>
    </row>
    <row r="240" spans="1:9" ht="15.75">
      <c r="A240" s="40" t="s">
        <v>56</v>
      </c>
      <c r="B240" s="41" t="s">
        <v>276</v>
      </c>
      <c r="C240" s="42">
        <v>1995</v>
      </c>
      <c r="D240" s="47">
        <v>89.247245645349921</v>
      </c>
      <c r="E240" s="44">
        <v>0</v>
      </c>
      <c r="F240" s="48">
        <v>89.247245645349921</v>
      </c>
      <c r="G240" s="12"/>
      <c r="H240" s="12"/>
      <c r="I240" s="12">
        <v>0</v>
      </c>
    </row>
    <row r="241" spans="1:9" ht="15.75">
      <c r="A241" s="40" t="s">
        <v>66</v>
      </c>
      <c r="B241" s="41" t="s">
        <v>277</v>
      </c>
      <c r="C241" s="42">
        <v>1992</v>
      </c>
      <c r="D241" s="47">
        <v>89.144591262565584</v>
      </c>
      <c r="E241" s="44">
        <v>0</v>
      </c>
      <c r="F241" s="48">
        <v>89.144591262565584</v>
      </c>
      <c r="G241" s="12"/>
      <c r="H241" s="12"/>
      <c r="I241" s="12">
        <v>0</v>
      </c>
    </row>
    <row r="242" spans="1:9" ht="15.75">
      <c r="A242" s="40" t="s">
        <v>34</v>
      </c>
      <c r="B242" s="41" t="s">
        <v>278</v>
      </c>
      <c r="C242" s="42">
        <v>1995</v>
      </c>
      <c r="D242" s="47">
        <v>88.795940756993957</v>
      </c>
      <c r="E242" s="44">
        <v>0</v>
      </c>
      <c r="F242" s="48">
        <v>88.795940756993957</v>
      </c>
      <c r="G242" s="12"/>
      <c r="H242" s="12"/>
      <c r="I242" s="12">
        <v>0</v>
      </c>
    </row>
    <row r="243" spans="1:9" ht="15.75">
      <c r="A243" s="40" t="s">
        <v>28</v>
      </c>
      <c r="B243" s="41" t="s">
        <v>279</v>
      </c>
      <c r="C243" s="42">
        <v>1994</v>
      </c>
      <c r="D243" s="47">
        <v>88.777678755055859</v>
      </c>
      <c r="E243" s="44">
        <v>0</v>
      </c>
      <c r="F243" s="48">
        <v>88.777678755055859</v>
      </c>
      <c r="G243" s="12"/>
      <c r="H243" s="12"/>
      <c r="I243" s="12">
        <v>0</v>
      </c>
    </row>
    <row r="244" spans="1:9" ht="15.75">
      <c r="A244" s="46" t="s">
        <v>12</v>
      </c>
      <c r="B244" s="41" t="s">
        <v>280</v>
      </c>
      <c r="C244" s="42">
        <v>1994</v>
      </c>
      <c r="D244" s="47">
        <v>88.511781223293866</v>
      </c>
      <c r="E244" s="44">
        <v>0</v>
      </c>
      <c r="F244" s="48">
        <v>88.511781223293866</v>
      </c>
      <c r="G244" s="12"/>
      <c r="H244" s="12"/>
      <c r="I244" s="12">
        <v>0</v>
      </c>
    </row>
    <row r="245" spans="1:9" ht="15.75">
      <c r="A245" s="40" t="s">
        <v>56</v>
      </c>
      <c r="B245" s="41" t="s">
        <v>281</v>
      </c>
      <c r="C245" s="42">
        <v>1995</v>
      </c>
      <c r="D245" s="47">
        <v>88.149206997481457</v>
      </c>
      <c r="E245" s="44">
        <v>0</v>
      </c>
      <c r="F245" s="48">
        <v>88.149206997481457</v>
      </c>
      <c r="G245" s="12"/>
      <c r="H245" s="12"/>
      <c r="I245" s="12">
        <v>0</v>
      </c>
    </row>
    <row r="246" spans="1:9" ht="15.75">
      <c r="A246" s="40"/>
      <c r="B246" s="41" t="s">
        <v>282</v>
      </c>
      <c r="C246" s="40"/>
      <c r="D246" s="49"/>
      <c r="E246" s="44">
        <v>87.895184991897182</v>
      </c>
      <c r="F246" s="48">
        <v>87.895184991897182</v>
      </c>
      <c r="G246" s="12"/>
      <c r="H246" s="12"/>
      <c r="I246" s="12">
        <v>0</v>
      </c>
    </row>
    <row r="247" spans="1:9" ht="15.75">
      <c r="A247" s="40"/>
      <c r="B247" s="41" t="s">
        <v>283</v>
      </c>
      <c r="C247" s="40"/>
      <c r="D247" s="49"/>
      <c r="E247" s="44">
        <v>87.895184991897182</v>
      </c>
      <c r="F247" s="48">
        <v>87.895184991897182</v>
      </c>
      <c r="G247" s="12"/>
      <c r="H247" s="12"/>
      <c r="I247" s="12">
        <v>0</v>
      </c>
    </row>
    <row r="248" spans="1:9" ht="15.75">
      <c r="A248" s="40" t="s">
        <v>56</v>
      </c>
      <c r="B248" s="41" t="s">
        <v>284</v>
      </c>
      <c r="C248" s="42">
        <v>1993</v>
      </c>
      <c r="D248" s="47">
        <v>87.886423698604858</v>
      </c>
      <c r="E248" s="44">
        <v>0</v>
      </c>
      <c r="F248" s="48">
        <v>87.886423698604858</v>
      </c>
      <c r="G248" s="12"/>
      <c r="H248" s="12"/>
      <c r="I248" s="12">
        <v>0</v>
      </c>
    </row>
    <row r="249" spans="1:9" ht="15.75">
      <c r="A249" s="40" t="s">
        <v>28</v>
      </c>
      <c r="B249" s="41" t="s">
        <v>285</v>
      </c>
      <c r="C249" s="42">
        <v>1994</v>
      </c>
      <c r="D249" s="47">
        <v>87.885985748218516</v>
      </c>
      <c r="E249" s="44">
        <v>0</v>
      </c>
      <c r="F249" s="48">
        <v>87.885985748218516</v>
      </c>
      <c r="G249" s="12"/>
      <c r="H249" s="12"/>
      <c r="I249" s="12">
        <v>0</v>
      </c>
    </row>
    <row r="250" spans="1:9" ht="15.75">
      <c r="A250" s="40"/>
      <c r="B250" s="41" t="s">
        <v>286</v>
      </c>
      <c r="C250" s="40"/>
      <c r="D250" s="49"/>
      <c r="E250" s="44">
        <v>87.8313123725721</v>
      </c>
      <c r="F250" s="48">
        <v>87.8313123725721</v>
      </c>
      <c r="G250" s="12"/>
      <c r="H250" s="12"/>
      <c r="I250" s="12">
        <v>0</v>
      </c>
    </row>
    <row r="251" spans="1:9" ht="15.75">
      <c r="A251" s="46" t="s">
        <v>141</v>
      </c>
      <c r="B251" s="41" t="s">
        <v>287</v>
      </c>
      <c r="C251" s="42">
        <v>1995</v>
      </c>
      <c r="D251" s="47">
        <v>87.488177273341421</v>
      </c>
      <c r="E251" s="44">
        <v>0</v>
      </c>
      <c r="F251" s="48">
        <v>87.488177273341421</v>
      </c>
      <c r="G251" s="12"/>
      <c r="H251" s="12"/>
      <c r="I251" s="12">
        <v>0</v>
      </c>
    </row>
    <row r="252" spans="1:9" ht="15.75">
      <c r="A252" s="40"/>
      <c r="B252" s="41" t="s">
        <v>288</v>
      </c>
      <c r="C252" s="40"/>
      <c r="D252" s="49"/>
      <c r="E252" s="44">
        <v>87.364782361944677</v>
      </c>
      <c r="F252" s="48">
        <v>87.364782361944677</v>
      </c>
      <c r="G252" s="12"/>
      <c r="H252" s="12"/>
      <c r="I252" s="12">
        <v>0</v>
      </c>
    </row>
    <row r="253" spans="1:9" ht="15.75">
      <c r="A253" s="40" t="s">
        <v>56</v>
      </c>
      <c r="B253" s="41" t="s">
        <v>289</v>
      </c>
      <c r="C253" s="42">
        <v>1995</v>
      </c>
      <c r="D253" s="47">
        <v>87.223008015087217</v>
      </c>
      <c r="E253" s="44">
        <v>0</v>
      </c>
      <c r="F253" s="48">
        <v>87.223008015087217</v>
      </c>
      <c r="G253" s="12"/>
      <c r="H253" s="12"/>
      <c r="I253" s="12">
        <v>0</v>
      </c>
    </row>
    <row r="254" spans="1:9" ht="15.75">
      <c r="A254" s="40" t="s">
        <v>89</v>
      </c>
      <c r="B254" s="41" t="s">
        <v>290</v>
      </c>
      <c r="C254" s="42">
        <v>1994</v>
      </c>
      <c r="D254" s="47">
        <v>86.714878800053569</v>
      </c>
      <c r="E254" s="44">
        <v>0</v>
      </c>
      <c r="F254" s="48">
        <v>86.714878800053569</v>
      </c>
      <c r="G254" s="12"/>
      <c r="H254" s="12"/>
      <c r="I254" s="12">
        <v>0</v>
      </c>
    </row>
    <row r="255" spans="1:9" ht="15.75">
      <c r="A255" s="40"/>
      <c r="B255" s="41" t="s">
        <v>291</v>
      </c>
      <c r="C255" s="40"/>
      <c r="D255" s="49"/>
      <c r="E255" s="44">
        <v>86.341206397407447</v>
      </c>
      <c r="F255" s="48">
        <v>86.341206397407447</v>
      </c>
      <c r="G255" s="12"/>
      <c r="H255" s="12"/>
      <c r="I255" s="12">
        <v>0</v>
      </c>
    </row>
    <row r="256" spans="1:9" ht="15.75">
      <c r="A256" s="40"/>
      <c r="B256" s="41" t="s">
        <v>292</v>
      </c>
      <c r="C256" s="40"/>
      <c r="D256" s="49"/>
      <c r="E256" s="44">
        <v>86.263012490966247</v>
      </c>
      <c r="F256" s="48">
        <v>86.263012490966247</v>
      </c>
      <c r="G256" s="12"/>
      <c r="H256" s="12"/>
      <c r="I256" s="12">
        <v>0</v>
      </c>
    </row>
    <row r="257" spans="1:9" ht="15.75">
      <c r="A257" s="40" t="s">
        <v>59</v>
      </c>
      <c r="B257" s="41" t="s">
        <v>293</v>
      </c>
      <c r="C257" s="42">
        <v>1995</v>
      </c>
      <c r="D257" s="47">
        <v>86.017934241115924</v>
      </c>
      <c r="E257" s="44">
        <v>0</v>
      </c>
      <c r="F257" s="48">
        <v>86.017934241115924</v>
      </c>
      <c r="G257" s="12"/>
      <c r="H257" s="12"/>
      <c r="I257" s="12">
        <v>0</v>
      </c>
    </row>
    <row r="258" spans="1:9" ht="15.75">
      <c r="A258" s="46" t="s">
        <v>8</v>
      </c>
      <c r="B258" s="41" t="s">
        <v>294</v>
      </c>
      <c r="C258" s="42">
        <v>1995</v>
      </c>
      <c r="D258" s="47">
        <v>85.298379660123828</v>
      </c>
      <c r="E258" s="44">
        <v>0</v>
      </c>
      <c r="F258" s="48">
        <v>85.298379660123828</v>
      </c>
      <c r="G258" s="12"/>
      <c r="H258" s="12"/>
      <c r="I258" s="12">
        <v>0</v>
      </c>
    </row>
    <row r="259" spans="1:9" ht="15.75">
      <c r="A259" s="40"/>
      <c r="B259" s="41" t="s">
        <v>295</v>
      </c>
      <c r="C259" s="40"/>
      <c r="D259" s="49"/>
      <c r="E259" s="44">
        <v>84.648918610065991</v>
      </c>
      <c r="F259" s="48">
        <v>84.648918610065991</v>
      </c>
      <c r="G259" s="12"/>
      <c r="H259" s="12"/>
      <c r="I259" s="12">
        <v>0</v>
      </c>
    </row>
    <row r="260" spans="1:9" ht="15.75">
      <c r="A260" s="40"/>
      <c r="B260" s="41" t="s">
        <v>296</v>
      </c>
      <c r="C260" s="40"/>
      <c r="D260" s="49"/>
      <c r="E260" s="44">
        <v>84.648918610065991</v>
      </c>
      <c r="F260" s="48">
        <v>84.648918610065991</v>
      </c>
      <c r="G260" s="12"/>
      <c r="H260" s="12"/>
      <c r="I260" s="12">
        <v>0</v>
      </c>
    </row>
    <row r="261" spans="1:9" ht="15.75">
      <c r="A261" s="40" t="s">
        <v>10</v>
      </c>
      <c r="B261" s="41" t="s">
        <v>297</v>
      </c>
      <c r="C261" s="42">
        <v>1995</v>
      </c>
      <c r="D261" s="47">
        <v>83.748302399275687</v>
      </c>
      <c r="E261" s="44">
        <v>0</v>
      </c>
      <c r="F261" s="48">
        <v>83.748302399275687</v>
      </c>
      <c r="G261" s="12"/>
      <c r="H261" s="12"/>
      <c r="I261" s="12">
        <v>0</v>
      </c>
    </row>
    <row r="262" spans="1:9" ht="15.75">
      <c r="A262" s="40"/>
      <c r="B262" s="41" t="s">
        <v>298</v>
      </c>
      <c r="C262" s="40"/>
      <c r="D262" s="49"/>
      <c r="E262" s="44">
        <v>83.690035130630775</v>
      </c>
      <c r="F262" s="48">
        <v>83.690035130630775</v>
      </c>
      <c r="G262" s="12"/>
      <c r="H262" s="12"/>
      <c r="I262" s="12">
        <v>0</v>
      </c>
    </row>
    <row r="263" spans="1:9" ht="15.75">
      <c r="A263" s="40"/>
      <c r="B263" s="41" t="s">
        <v>299</v>
      </c>
      <c r="C263" s="40"/>
      <c r="D263" s="49"/>
      <c r="E263" s="44">
        <v>83.690035130630775</v>
      </c>
      <c r="F263" s="48">
        <v>83.690035130630775</v>
      </c>
      <c r="G263" s="12"/>
      <c r="H263" s="12"/>
      <c r="I263" s="12">
        <v>0</v>
      </c>
    </row>
    <row r="264" spans="1:9" ht="15.75">
      <c r="A264" s="40" t="s">
        <v>32</v>
      </c>
      <c r="B264" s="41" t="s">
        <v>300</v>
      </c>
      <c r="C264" s="42">
        <v>1993</v>
      </c>
      <c r="D264" s="47">
        <v>83.196855551916144</v>
      </c>
      <c r="E264" s="44">
        <v>0</v>
      </c>
      <c r="F264" s="48">
        <v>83.196855551916144</v>
      </c>
      <c r="G264" s="12"/>
      <c r="H264" s="12"/>
      <c r="I264" s="12">
        <v>0</v>
      </c>
    </row>
    <row r="265" spans="1:9" ht="15.75">
      <c r="A265" s="51" t="s">
        <v>59</v>
      </c>
      <c r="B265" s="52" t="s">
        <v>301</v>
      </c>
      <c r="C265" s="49">
        <v>1995</v>
      </c>
      <c r="D265" s="47">
        <v>77.815166446340584</v>
      </c>
      <c r="E265" s="44">
        <v>0</v>
      </c>
      <c r="F265" s="48">
        <v>77.815166446340584</v>
      </c>
      <c r="G265" s="12"/>
      <c r="H265" s="12"/>
      <c r="I265" s="12">
        <v>0</v>
      </c>
    </row>
    <row r="266" spans="1:9" ht="15.75">
      <c r="A266" s="37"/>
      <c r="B266" s="38"/>
      <c r="C266" s="37"/>
      <c r="D266" s="39"/>
      <c r="E266" s="37"/>
      <c r="F266" s="53"/>
      <c r="G266" s="53"/>
      <c r="H266" s="53"/>
      <c r="I266" s="54">
        <v>2479000</v>
      </c>
    </row>
    <row r="267" spans="1:9" ht="15.75">
      <c r="A267" s="37"/>
      <c r="B267" s="38"/>
      <c r="C267" s="37"/>
      <c r="D267" s="39"/>
      <c r="E267" s="37"/>
      <c r="F267" s="53"/>
      <c r="G267" s="53"/>
      <c r="H267" s="53"/>
      <c r="I267" s="37"/>
    </row>
    <row r="268" spans="1:9" ht="15.75">
      <c r="A268" s="37"/>
      <c r="B268" s="38"/>
      <c r="C268" s="37"/>
      <c r="D268" s="39"/>
      <c r="E268" s="37"/>
      <c r="F268" s="53"/>
      <c r="G268" s="53"/>
      <c r="H268" s="53"/>
      <c r="I268" s="37"/>
    </row>
    <row r="269" spans="1:9" ht="15.75">
      <c r="A269" s="37"/>
      <c r="B269" s="38"/>
      <c r="C269" s="37"/>
      <c r="D269" s="39"/>
      <c r="E269" s="37"/>
      <c r="F269" s="53"/>
      <c r="G269" s="53"/>
      <c r="H269" s="53"/>
      <c r="I269" s="37"/>
    </row>
    <row r="270" spans="1:9" ht="15.75">
      <c r="A270" s="37"/>
      <c r="B270" s="38"/>
      <c r="C270" s="37"/>
      <c r="D270" s="39"/>
      <c r="E270" s="37"/>
      <c r="F270" s="53"/>
      <c r="G270" s="53"/>
      <c r="H270" s="53"/>
      <c r="I270" s="37"/>
    </row>
    <row r="271" spans="1:9" ht="15.75">
      <c r="A271" s="37"/>
      <c r="B271" s="38"/>
      <c r="C271" s="37"/>
      <c r="D271" s="39"/>
      <c r="E271" s="37"/>
      <c r="F271" s="53"/>
      <c r="G271" s="53"/>
      <c r="H271" s="53"/>
      <c r="I271" s="37"/>
    </row>
    <row r="272" spans="1:9" ht="15.75">
      <c r="A272" s="37"/>
      <c r="B272" s="38"/>
      <c r="C272" s="37"/>
      <c r="D272" s="39"/>
      <c r="E272" s="37"/>
      <c r="F272" s="53"/>
      <c r="G272" s="53"/>
      <c r="H272" s="53"/>
      <c r="I272" s="37"/>
    </row>
    <row r="273" spans="6:8" ht="15.75">
      <c r="F273" s="53"/>
      <c r="G273" s="53"/>
      <c r="H273" s="53"/>
    </row>
    <row r="274" spans="6:8" ht="15.75">
      <c r="F274" s="53"/>
      <c r="G274" s="53"/>
      <c r="H274" s="53"/>
    </row>
    <row r="275" spans="6:8" ht="15.75">
      <c r="F275" s="53"/>
      <c r="G275" s="53"/>
      <c r="H275" s="53"/>
    </row>
    <row r="276" spans="6:8" ht="15.75">
      <c r="F276" s="53"/>
      <c r="G276" s="53"/>
      <c r="H276" s="53"/>
    </row>
    <row r="277" spans="6:8" ht="15.75">
      <c r="F277" s="53"/>
      <c r="G277" s="53"/>
      <c r="H277" s="53"/>
    </row>
    <row r="278" spans="6:8" ht="15.75">
      <c r="F278" s="53"/>
      <c r="G278" s="53"/>
      <c r="H278" s="53"/>
    </row>
    <row r="279" spans="6:8" ht="15.75">
      <c r="F279" s="53"/>
      <c r="G279" s="53"/>
      <c r="H279" s="53"/>
    </row>
    <row r="280" spans="6:8" ht="15.75">
      <c r="F280" s="53"/>
      <c r="G280" s="53"/>
      <c r="H280" s="53"/>
    </row>
  </sheetData>
  <sheetProtection selectLockedCells="1" selectUnlockedCells="1"/>
  <phoneticPr fontId="12" type="noConversion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95" zoomScaleNormal="95" workbookViewId="0">
      <selection activeCell="L39" activeCellId="1" sqref="AD1:AG1 L39"/>
    </sheetView>
  </sheetViews>
  <sheetFormatPr defaultRowHeight="15.75"/>
  <cols>
    <col min="1" max="1" width="20.7109375" style="55" customWidth="1"/>
    <col min="2" max="2" width="15.5703125" style="55" customWidth="1"/>
    <col min="3" max="3" width="18.5703125" style="55" customWidth="1"/>
    <col min="4" max="5" width="16.28515625" style="55" customWidth="1"/>
    <col min="6" max="6" width="13.140625" style="55" customWidth="1"/>
    <col min="7" max="7" width="0" style="55" hidden="1" customWidth="1"/>
    <col min="8" max="8" width="3.85546875" style="56" customWidth="1"/>
    <col min="9" max="9" width="9.140625" style="55"/>
    <col min="10" max="10" width="14.140625" style="55" customWidth="1"/>
    <col min="11" max="11" width="12.7109375" style="55" customWidth="1"/>
    <col min="12" max="12" width="15" style="57" customWidth="1"/>
    <col min="13" max="13" width="12.7109375" style="55" customWidth="1"/>
    <col min="14" max="14" width="13.42578125" style="55" customWidth="1"/>
    <col min="15" max="15" width="13" style="55" customWidth="1"/>
    <col min="16" max="16" width="14.42578125" style="55" customWidth="1"/>
    <col min="17" max="16384" width="9.140625" style="55"/>
  </cols>
  <sheetData>
    <row r="1" spans="1:17">
      <c r="A1" s="58"/>
      <c r="B1" s="59" t="s">
        <v>302</v>
      </c>
      <c r="C1" s="58"/>
      <c r="D1" s="58"/>
      <c r="E1" s="58"/>
      <c r="F1" s="58"/>
      <c r="G1" s="58"/>
      <c r="H1" s="60"/>
      <c r="I1" s="59"/>
      <c r="J1" s="58"/>
      <c r="K1" s="58"/>
      <c r="L1" s="61"/>
      <c r="M1" s="58"/>
      <c r="N1" s="58"/>
      <c r="O1" s="58"/>
      <c r="P1" s="58"/>
      <c r="Q1" s="58"/>
    </row>
    <row r="2" spans="1:17">
      <c r="A2" s="58"/>
      <c r="B2" s="59"/>
      <c r="C2" s="58"/>
      <c r="D2" s="58"/>
      <c r="E2" s="58"/>
      <c r="F2" s="58"/>
      <c r="G2" s="58"/>
      <c r="H2" s="60"/>
      <c r="I2" s="59"/>
      <c r="J2" s="58"/>
      <c r="K2" s="58"/>
      <c r="L2" s="61"/>
      <c r="M2" s="58"/>
      <c r="N2" s="58"/>
      <c r="O2" s="58"/>
      <c r="P2" s="58"/>
      <c r="Q2" s="58"/>
    </row>
    <row r="3" spans="1:17">
      <c r="A3" s="58"/>
      <c r="B3" s="59"/>
      <c r="C3" s="58"/>
      <c r="D3" s="62" t="s">
        <v>303</v>
      </c>
      <c r="E3" s="63">
        <v>300</v>
      </c>
      <c r="F3" s="58"/>
      <c r="G3" s="58"/>
      <c r="H3" s="60"/>
      <c r="I3" s="59"/>
      <c r="J3" s="58"/>
      <c r="K3" s="58"/>
      <c r="L3" s="61"/>
      <c r="M3" s="58"/>
      <c r="N3" s="58"/>
      <c r="O3" s="58"/>
      <c r="P3" s="58"/>
      <c r="Q3" s="58"/>
    </row>
    <row r="4" spans="1:17">
      <c r="A4" s="64" t="s">
        <v>304</v>
      </c>
      <c r="B4" s="59"/>
      <c r="C4" s="58"/>
      <c r="D4" s="65" t="s">
        <v>305</v>
      </c>
      <c r="E4" s="63">
        <v>15000</v>
      </c>
      <c r="F4" s="58"/>
      <c r="G4" s="66"/>
      <c r="H4" s="60"/>
      <c r="I4" s="67" t="s">
        <v>306</v>
      </c>
      <c r="J4" s="58"/>
      <c r="K4" s="58"/>
      <c r="L4" s="61"/>
      <c r="M4" s="58"/>
      <c r="N4" s="58"/>
      <c r="O4" s="58"/>
      <c r="P4" s="58"/>
      <c r="Q4" s="58"/>
    </row>
    <row r="5" spans="1:17">
      <c r="A5" s="68" t="s">
        <v>307</v>
      </c>
      <c r="B5" s="68" t="s">
        <v>308</v>
      </c>
      <c r="C5" s="68" t="s">
        <v>309</v>
      </c>
      <c r="D5" s="68" t="s">
        <v>310</v>
      </c>
      <c r="E5" s="69"/>
      <c r="F5" s="70" t="s">
        <v>311</v>
      </c>
      <c r="G5" s="71" t="s">
        <v>312</v>
      </c>
      <c r="H5" s="72"/>
      <c r="I5" s="68" t="s">
        <v>308</v>
      </c>
      <c r="J5" s="68" t="s">
        <v>313</v>
      </c>
      <c r="K5" s="68" t="s">
        <v>310</v>
      </c>
      <c r="L5" s="73"/>
      <c r="M5" s="68" t="s">
        <v>311</v>
      </c>
      <c r="N5" s="68" t="s">
        <v>314</v>
      </c>
      <c r="O5" s="68" t="s">
        <v>315</v>
      </c>
      <c r="P5" s="68" t="s">
        <v>316</v>
      </c>
      <c r="Q5" s="74"/>
    </row>
    <row r="6" spans="1:17">
      <c r="A6" s="75" t="s">
        <v>317</v>
      </c>
      <c r="B6" s="76">
        <v>13</v>
      </c>
      <c r="C6" s="77">
        <v>121000</v>
      </c>
      <c r="D6" s="78">
        <v>72600</v>
      </c>
      <c r="E6" s="79">
        <f>$E$4*4+B6*$E$3*4</f>
        <v>75600</v>
      </c>
      <c r="F6" s="80">
        <v>48400</v>
      </c>
      <c r="G6" s="81" t="s">
        <v>318</v>
      </c>
      <c r="H6" s="82"/>
      <c r="I6" s="76">
        <v>10</v>
      </c>
      <c r="J6" s="77">
        <v>194000</v>
      </c>
      <c r="K6" s="78">
        <v>116400</v>
      </c>
      <c r="L6" s="79">
        <f>$E$4*8+I6*$E$3*8</f>
        <v>144000</v>
      </c>
      <c r="M6" s="78">
        <v>77600</v>
      </c>
      <c r="N6" s="77">
        <v>18760</v>
      </c>
      <c r="O6" s="77">
        <v>21840</v>
      </c>
      <c r="P6" s="77">
        <v>234600</v>
      </c>
      <c r="Q6" s="58" t="s">
        <v>319</v>
      </c>
    </row>
    <row r="7" spans="1:17">
      <c r="A7" s="75" t="s">
        <v>320</v>
      </c>
      <c r="B7" s="76">
        <v>11</v>
      </c>
      <c r="C7" s="77">
        <v>113000</v>
      </c>
      <c r="D7" s="78">
        <v>67800</v>
      </c>
      <c r="E7" s="79">
        <f t="shared" ref="E7:E17" si="0">$E$4*4+B7*$E$3*4</f>
        <v>73200</v>
      </c>
      <c r="F7" s="80">
        <v>45200</v>
      </c>
      <c r="G7" s="81" t="s">
        <v>321</v>
      </c>
      <c r="H7" s="82"/>
      <c r="I7" s="76">
        <v>10</v>
      </c>
      <c r="J7" s="77">
        <v>212000</v>
      </c>
      <c r="K7" s="78">
        <v>127200</v>
      </c>
      <c r="L7" s="79">
        <f>$E$4*8+I7*$E$3*8</f>
        <v>144000</v>
      </c>
      <c r="M7" s="78">
        <v>84800</v>
      </c>
      <c r="N7" s="77">
        <v>56000</v>
      </c>
      <c r="O7" s="77">
        <v>121240</v>
      </c>
      <c r="P7" s="77">
        <v>389240</v>
      </c>
      <c r="Q7" s="58" t="s">
        <v>319</v>
      </c>
    </row>
    <row r="8" spans="1:17">
      <c r="A8" s="75" t="s">
        <v>322</v>
      </c>
      <c r="B8" s="76">
        <v>7</v>
      </c>
      <c r="C8" s="77">
        <v>69000</v>
      </c>
      <c r="D8" s="78">
        <v>41400</v>
      </c>
      <c r="E8" s="79">
        <f t="shared" si="0"/>
        <v>68400</v>
      </c>
      <c r="F8" s="80">
        <v>27600</v>
      </c>
      <c r="G8" s="81" t="s">
        <v>323</v>
      </c>
      <c r="H8" s="82"/>
      <c r="I8" s="76">
        <v>9</v>
      </c>
      <c r="J8" s="77">
        <v>172000</v>
      </c>
      <c r="K8" s="78">
        <v>103200</v>
      </c>
      <c r="L8" s="79">
        <f t="shared" ref="L8:L23" si="1">$E$4*8+I8*$E$3*8</f>
        <v>141600</v>
      </c>
      <c r="M8" s="78">
        <v>68800</v>
      </c>
      <c r="N8" s="77">
        <v>28560</v>
      </c>
      <c r="O8" s="77">
        <v>46480</v>
      </c>
      <c r="P8" s="77">
        <v>247040</v>
      </c>
      <c r="Q8" s="58" t="s">
        <v>319</v>
      </c>
    </row>
    <row r="9" spans="1:17">
      <c r="A9" s="75" t="s">
        <v>324</v>
      </c>
      <c r="B9" s="76">
        <v>6</v>
      </c>
      <c r="C9" s="77">
        <v>60000</v>
      </c>
      <c r="D9" s="78">
        <v>36000</v>
      </c>
      <c r="E9" s="79">
        <f t="shared" si="0"/>
        <v>67200</v>
      </c>
      <c r="F9" s="80">
        <v>24000</v>
      </c>
      <c r="G9" s="81" t="s">
        <v>325</v>
      </c>
      <c r="H9" s="82"/>
      <c r="I9" s="76">
        <v>4</v>
      </c>
      <c r="J9" s="77">
        <v>80000</v>
      </c>
      <c r="K9" s="78">
        <v>48000</v>
      </c>
      <c r="L9" s="79">
        <f t="shared" si="1"/>
        <v>129600</v>
      </c>
      <c r="M9" s="78">
        <v>32000</v>
      </c>
      <c r="N9" s="77">
        <v>18480</v>
      </c>
      <c r="O9" s="77">
        <v>31920</v>
      </c>
      <c r="P9" s="77">
        <v>130400</v>
      </c>
      <c r="Q9" s="58" t="s">
        <v>319</v>
      </c>
    </row>
    <row r="10" spans="1:17">
      <c r="A10" s="75" t="s">
        <v>326</v>
      </c>
      <c r="B10" s="76">
        <v>5</v>
      </c>
      <c r="C10" s="77">
        <v>47000</v>
      </c>
      <c r="D10" s="78">
        <v>28200</v>
      </c>
      <c r="E10" s="79">
        <f t="shared" si="0"/>
        <v>66000</v>
      </c>
      <c r="F10" s="80">
        <v>18800</v>
      </c>
      <c r="G10" s="81" t="s">
        <v>327</v>
      </c>
      <c r="H10" s="82"/>
      <c r="I10" s="76">
        <v>4</v>
      </c>
      <c r="J10" s="77">
        <v>74000</v>
      </c>
      <c r="K10" s="78">
        <v>44400</v>
      </c>
      <c r="L10" s="79">
        <f t="shared" si="1"/>
        <v>129600</v>
      </c>
      <c r="M10" s="78">
        <v>29600</v>
      </c>
      <c r="N10" s="77">
        <v>7560</v>
      </c>
      <c r="O10" s="77">
        <v>0</v>
      </c>
      <c r="P10" s="77">
        <v>81560</v>
      </c>
      <c r="Q10" s="58" t="s">
        <v>319</v>
      </c>
    </row>
    <row r="11" spans="1:17">
      <c r="A11" s="75" t="s">
        <v>328</v>
      </c>
      <c r="B11" s="76">
        <v>4</v>
      </c>
      <c r="C11" s="77">
        <v>43000</v>
      </c>
      <c r="D11" s="78">
        <v>25800</v>
      </c>
      <c r="E11" s="79">
        <f t="shared" si="0"/>
        <v>64800</v>
      </c>
      <c r="F11" s="80">
        <v>17200</v>
      </c>
      <c r="G11" s="81" t="s">
        <v>329</v>
      </c>
      <c r="H11" s="82"/>
      <c r="I11" s="76">
        <v>5</v>
      </c>
      <c r="J11" s="77">
        <v>100000</v>
      </c>
      <c r="K11" s="78">
        <v>60000</v>
      </c>
      <c r="L11" s="79">
        <f t="shared" si="1"/>
        <v>132000</v>
      </c>
      <c r="M11" s="78">
        <v>40000</v>
      </c>
      <c r="N11" s="77">
        <v>31780</v>
      </c>
      <c r="O11" s="77">
        <v>43120</v>
      </c>
      <c r="P11" s="77">
        <v>174900</v>
      </c>
      <c r="Q11" s="58" t="s">
        <v>319</v>
      </c>
    </row>
    <row r="12" spans="1:17">
      <c r="A12" s="75" t="s">
        <v>330</v>
      </c>
      <c r="B12" s="76">
        <v>4</v>
      </c>
      <c r="C12" s="77">
        <v>40000</v>
      </c>
      <c r="D12" s="78">
        <v>24000</v>
      </c>
      <c r="E12" s="79">
        <f t="shared" si="0"/>
        <v>64800</v>
      </c>
      <c r="F12" s="80">
        <v>16000</v>
      </c>
      <c r="G12" s="81" t="s">
        <v>331</v>
      </c>
      <c r="H12" s="82"/>
      <c r="I12" s="76">
        <v>4</v>
      </c>
      <c r="J12" s="77">
        <v>82000</v>
      </c>
      <c r="K12" s="78">
        <v>49200</v>
      </c>
      <c r="L12" s="79">
        <f t="shared" si="1"/>
        <v>129600</v>
      </c>
      <c r="M12" s="78">
        <v>32800</v>
      </c>
      <c r="N12" s="77">
        <v>6720</v>
      </c>
      <c r="O12" s="77">
        <v>13440</v>
      </c>
      <c r="P12" s="77">
        <v>102160</v>
      </c>
      <c r="Q12" s="58" t="s">
        <v>319</v>
      </c>
    </row>
    <row r="13" spans="1:17">
      <c r="A13" s="75" t="s">
        <v>332</v>
      </c>
      <c r="B13" s="76">
        <v>4</v>
      </c>
      <c r="C13" s="77">
        <v>39000</v>
      </c>
      <c r="D13" s="78">
        <v>23400</v>
      </c>
      <c r="E13" s="79">
        <f t="shared" si="0"/>
        <v>64800</v>
      </c>
      <c r="F13" s="80">
        <v>15600</v>
      </c>
      <c r="G13" s="81" t="s">
        <v>333</v>
      </c>
      <c r="H13" s="82"/>
      <c r="I13" s="76">
        <v>3</v>
      </c>
      <c r="J13" s="77">
        <v>64000</v>
      </c>
      <c r="K13" s="78">
        <v>38400</v>
      </c>
      <c r="L13" s="79">
        <f t="shared" si="1"/>
        <v>127200</v>
      </c>
      <c r="M13" s="78">
        <v>25600</v>
      </c>
      <c r="N13" s="77">
        <v>12600</v>
      </c>
      <c r="O13" s="77">
        <v>27440</v>
      </c>
      <c r="P13" s="77">
        <v>104040</v>
      </c>
      <c r="Q13" s="58" t="s">
        <v>319</v>
      </c>
    </row>
    <row r="14" spans="1:17">
      <c r="A14" s="75" t="s">
        <v>334</v>
      </c>
      <c r="B14" s="76">
        <v>4</v>
      </c>
      <c r="C14" s="77">
        <v>38000</v>
      </c>
      <c r="D14" s="78">
        <v>22800</v>
      </c>
      <c r="E14" s="79">
        <f t="shared" si="0"/>
        <v>64800</v>
      </c>
      <c r="F14" s="80">
        <v>15200</v>
      </c>
      <c r="G14" s="81" t="s">
        <v>335</v>
      </c>
      <c r="H14" s="82"/>
      <c r="I14" s="76">
        <v>4</v>
      </c>
      <c r="J14" s="77">
        <v>78000</v>
      </c>
      <c r="K14" s="78">
        <v>46800</v>
      </c>
      <c r="L14" s="79">
        <f t="shared" si="1"/>
        <v>129600</v>
      </c>
      <c r="M14" s="78">
        <v>31200</v>
      </c>
      <c r="N14" s="77">
        <v>10080</v>
      </c>
      <c r="O14" s="77">
        <v>0</v>
      </c>
      <c r="P14" s="77">
        <v>88080</v>
      </c>
      <c r="Q14" s="58" t="s">
        <v>319</v>
      </c>
    </row>
    <row r="15" spans="1:17">
      <c r="A15" s="75" t="s">
        <v>336</v>
      </c>
      <c r="B15" s="76">
        <v>3</v>
      </c>
      <c r="C15" s="77">
        <v>31000</v>
      </c>
      <c r="D15" s="78">
        <v>18600</v>
      </c>
      <c r="E15" s="79">
        <f t="shared" si="0"/>
        <v>63600</v>
      </c>
      <c r="F15" s="80">
        <v>12400</v>
      </c>
      <c r="G15" s="81" t="s">
        <v>337</v>
      </c>
      <c r="H15" s="82"/>
      <c r="I15" s="76">
        <v>2</v>
      </c>
      <c r="J15" s="77">
        <v>38000</v>
      </c>
      <c r="K15" s="78">
        <v>0</v>
      </c>
      <c r="L15" s="79"/>
      <c r="M15" s="78">
        <v>38000</v>
      </c>
      <c r="N15" s="77">
        <v>5880</v>
      </c>
      <c r="O15" s="77">
        <v>29680</v>
      </c>
      <c r="P15" s="77">
        <v>73560</v>
      </c>
      <c r="Q15" s="58" t="s">
        <v>319</v>
      </c>
    </row>
    <row r="16" spans="1:17">
      <c r="A16" s="75" t="s">
        <v>338</v>
      </c>
      <c r="B16" s="76">
        <v>3</v>
      </c>
      <c r="C16" s="77">
        <v>30000</v>
      </c>
      <c r="D16" s="78">
        <v>18000</v>
      </c>
      <c r="E16" s="79">
        <f t="shared" si="0"/>
        <v>63600</v>
      </c>
      <c r="F16" s="80">
        <v>12000</v>
      </c>
      <c r="G16" s="81" t="s">
        <v>339</v>
      </c>
      <c r="H16" s="82"/>
      <c r="I16" s="76">
        <v>4</v>
      </c>
      <c r="J16" s="77">
        <v>78000</v>
      </c>
      <c r="K16" s="78">
        <v>46800</v>
      </c>
      <c r="L16" s="79">
        <f t="shared" si="1"/>
        <v>129600</v>
      </c>
      <c r="M16" s="78">
        <v>31200</v>
      </c>
      <c r="N16" s="77">
        <v>9520</v>
      </c>
      <c r="O16" s="77">
        <v>0</v>
      </c>
      <c r="P16" s="77">
        <v>87520</v>
      </c>
      <c r="Q16" s="58" t="s">
        <v>319</v>
      </c>
    </row>
    <row r="17" spans="1:17">
      <c r="A17" s="75" t="s">
        <v>340</v>
      </c>
      <c r="B17" s="76">
        <v>3</v>
      </c>
      <c r="C17" s="77">
        <v>30000</v>
      </c>
      <c r="D17" s="78">
        <v>18000</v>
      </c>
      <c r="E17" s="79">
        <f t="shared" si="0"/>
        <v>63600</v>
      </c>
      <c r="F17" s="80">
        <v>12000</v>
      </c>
      <c r="G17" s="81" t="s">
        <v>341</v>
      </c>
      <c r="H17" s="82"/>
      <c r="I17" s="76">
        <v>3</v>
      </c>
      <c r="J17" s="77">
        <v>60000</v>
      </c>
      <c r="K17" s="78">
        <v>36000</v>
      </c>
      <c r="L17" s="79">
        <f t="shared" si="1"/>
        <v>127200</v>
      </c>
      <c r="M17" s="78">
        <v>24000</v>
      </c>
      <c r="N17" s="77">
        <v>0</v>
      </c>
      <c r="O17" s="77">
        <v>9520</v>
      </c>
      <c r="P17" s="77">
        <v>69520</v>
      </c>
      <c r="Q17" s="58" t="s">
        <v>319</v>
      </c>
    </row>
    <row r="18" spans="1:17">
      <c r="A18" s="75" t="s">
        <v>342</v>
      </c>
      <c r="B18" s="76">
        <v>2</v>
      </c>
      <c r="C18" s="77">
        <v>20000</v>
      </c>
      <c r="D18" s="78">
        <v>0</v>
      </c>
      <c r="E18" s="79"/>
      <c r="F18" s="80">
        <v>20000</v>
      </c>
      <c r="G18" s="81" t="s">
        <v>343</v>
      </c>
      <c r="H18" s="82"/>
      <c r="I18" s="76">
        <v>3</v>
      </c>
      <c r="J18" s="77">
        <v>58000</v>
      </c>
      <c r="K18" s="78">
        <v>34800</v>
      </c>
      <c r="L18" s="79">
        <f t="shared" si="1"/>
        <v>127200</v>
      </c>
      <c r="M18" s="78">
        <v>23200</v>
      </c>
      <c r="N18" s="77">
        <v>0</v>
      </c>
      <c r="O18" s="77">
        <v>22960</v>
      </c>
      <c r="P18" s="77">
        <v>80960</v>
      </c>
      <c r="Q18" s="58" t="s">
        <v>319</v>
      </c>
    </row>
    <row r="19" spans="1:17">
      <c r="A19" s="75" t="s">
        <v>344</v>
      </c>
      <c r="B19" s="76">
        <v>2</v>
      </c>
      <c r="C19" s="77">
        <v>20000</v>
      </c>
      <c r="D19" s="78">
        <v>0</v>
      </c>
      <c r="E19" s="79"/>
      <c r="F19" s="80">
        <v>20000</v>
      </c>
      <c r="G19" s="81" t="s">
        <v>345</v>
      </c>
      <c r="H19" s="82"/>
      <c r="I19" s="76">
        <v>2</v>
      </c>
      <c r="J19" s="77">
        <v>38000</v>
      </c>
      <c r="K19" s="78">
        <v>0</v>
      </c>
      <c r="L19" s="79"/>
      <c r="M19" s="78">
        <v>38000</v>
      </c>
      <c r="N19" s="77">
        <v>3780</v>
      </c>
      <c r="O19" s="77">
        <v>24080</v>
      </c>
      <c r="P19" s="77">
        <v>65860</v>
      </c>
      <c r="Q19" s="58" t="s">
        <v>319</v>
      </c>
    </row>
    <row r="20" spans="1:17">
      <c r="A20" s="75" t="s">
        <v>346</v>
      </c>
      <c r="B20" s="76">
        <v>2</v>
      </c>
      <c r="C20" s="77">
        <v>20000</v>
      </c>
      <c r="D20" s="78">
        <v>0</v>
      </c>
      <c r="E20" s="79"/>
      <c r="F20" s="80">
        <v>20000</v>
      </c>
      <c r="G20" s="81" t="s">
        <v>347</v>
      </c>
      <c r="H20" s="82"/>
      <c r="I20" s="76">
        <v>3</v>
      </c>
      <c r="J20" s="77">
        <v>60000</v>
      </c>
      <c r="K20" s="78">
        <v>36000</v>
      </c>
      <c r="L20" s="79">
        <f t="shared" si="1"/>
        <v>127200</v>
      </c>
      <c r="M20" s="78">
        <v>24000</v>
      </c>
      <c r="N20" s="77">
        <v>0</v>
      </c>
      <c r="O20" s="77">
        <v>0</v>
      </c>
      <c r="P20" s="77">
        <v>60000</v>
      </c>
      <c r="Q20" s="58" t="s">
        <v>319</v>
      </c>
    </row>
    <row r="21" spans="1:17">
      <c r="A21" s="75" t="s">
        <v>348</v>
      </c>
      <c r="B21" s="76">
        <v>2</v>
      </c>
      <c r="C21" s="77">
        <v>19000</v>
      </c>
      <c r="D21" s="78">
        <v>0</v>
      </c>
      <c r="E21" s="79"/>
      <c r="F21" s="80">
        <v>19000</v>
      </c>
      <c r="G21" s="81" t="s">
        <v>349</v>
      </c>
      <c r="H21" s="82"/>
      <c r="I21" s="76">
        <v>2</v>
      </c>
      <c r="J21" s="77">
        <v>38000</v>
      </c>
      <c r="K21" s="78">
        <v>0</v>
      </c>
      <c r="L21" s="79"/>
      <c r="M21" s="78">
        <v>38000</v>
      </c>
      <c r="N21" s="77">
        <v>0</v>
      </c>
      <c r="O21" s="77">
        <v>7280</v>
      </c>
      <c r="P21" s="77">
        <v>45280</v>
      </c>
      <c r="Q21" s="58" t="s">
        <v>319</v>
      </c>
    </row>
    <row r="22" spans="1:17">
      <c r="A22" s="75" t="s">
        <v>350</v>
      </c>
      <c r="B22" s="76">
        <v>2</v>
      </c>
      <c r="C22" s="77">
        <v>19000</v>
      </c>
      <c r="D22" s="78">
        <v>0</v>
      </c>
      <c r="E22" s="79"/>
      <c r="F22" s="80">
        <v>19000</v>
      </c>
      <c r="G22" s="81" t="s">
        <v>351</v>
      </c>
      <c r="H22" s="82"/>
      <c r="I22" s="76">
        <v>3</v>
      </c>
      <c r="J22" s="77">
        <v>58000</v>
      </c>
      <c r="K22" s="78">
        <v>34800</v>
      </c>
      <c r="L22" s="79">
        <f t="shared" si="1"/>
        <v>127200</v>
      </c>
      <c r="M22" s="78">
        <v>23200</v>
      </c>
      <c r="N22" s="77">
        <v>4480</v>
      </c>
      <c r="O22" s="77">
        <v>20720</v>
      </c>
      <c r="P22" s="77">
        <v>83200</v>
      </c>
      <c r="Q22" s="58" t="s">
        <v>319</v>
      </c>
    </row>
    <row r="23" spans="1:17">
      <c r="A23" s="75" t="s">
        <v>352</v>
      </c>
      <c r="B23" s="76">
        <v>2</v>
      </c>
      <c r="C23" s="77">
        <v>19000</v>
      </c>
      <c r="D23" s="78">
        <v>0</v>
      </c>
      <c r="E23" s="79"/>
      <c r="F23" s="80">
        <v>19000</v>
      </c>
      <c r="G23" s="81" t="s">
        <v>353</v>
      </c>
      <c r="H23" s="82"/>
      <c r="I23" s="76">
        <v>3</v>
      </c>
      <c r="J23" s="77">
        <v>56000</v>
      </c>
      <c r="K23" s="78">
        <v>33600</v>
      </c>
      <c r="L23" s="79">
        <f t="shared" si="1"/>
        <v>127200</v>
      </c>
      <c r="M23" s="78">
        <v>22400</v>
      </c>
      <c r="N23" s="77">
        <v>0</v>
      </c>
      <c r="O23" s="77">
        <v>8680</v>
      </c>
      <c r="P23" s="77">
        <v>64680</v>
      </c>
      <c r="Q23" s="58" t="s">
        <v>319</v>
      </c>
    </row>
    <row r="24" spans="1:17">
      <c r="A24" s="75" t="s">
        <v>354</v>
      </c>
      <c r="B24" s="76">
        <v>2</v>
      </c>
      <c r="C24" s="77">
        <v>18000</v>
      </c>
      <c r="D24" s="78">
        <v>0</v>
      </c>
      <c r="E24" s="79"/>
      <c r="F24" s="80">
        <v>18000</v>
      </c>
      <c r="G24" s="81" t="s">
        <v>355</v>
      </c>
      <c r="H24" s="82"/>
      <c r="I24" s="76">
        <v>2</v>
      </c>
      <c r="J24" s="77">
        <v>36000</v>
      </c>
      <c r="K24" s="78">
        <v>0</v>
      </c>
      <c r="L24" s="83"/>
      <c r="M24" s="78">
        <v>36000</v>
      </c>
      <c r="N24" s="77">
        <v>0</v>
      </c>
      <c r="O24" s="77">
        <v>0</v>
      </c>
      <c r="P24" s="77">
        <v>36000</v>
      </c>
      <c r="Q24" s="58" t="s">
        <v>319</v>
      </c>
    </row>
    <row r="25" spans="1:17">
      <c r="A25" s="75" t="s">
        <v>356</v>
      </c>
      <c r="B25" s="76">
        <v>1</v>
      </c>
      <c r="C25" s="77">
        <v>11000</v>
      </c>
      <c r="D25" s="78">
        <v>0</v>
      </c>
      <c r="E25" s="79"/>
      <c r="F25" s="80">
        <v>11000</v>
      </c>
      <c r="G25" s="81" t="s">
        <v>357</v>
      </c>
      <c r="H25" s="82"/>
      <c r="I25" s="76">
        <v>1</v>
      </c>
      <c r="J25" s="77">
        <v>20000</v>
      </c>
      <c r="K25" s="78">
        <v>0</v>
      </c>
      <c r="L25" s="83"/>
      <c r="M25" s="78">
        <v>20000</v>
      </c>
      <c r="N25" s="77">
        <v>0</v>
      </c>
      <c r="O25" s="77">
        <v>0</v>
      </c>
      <c r="P25" s="77">
        <v>20000</v>
      </c>
      <c r="Q25" s="58" t="s">
        <v>319</v>
      </c>
    </row>
    <row r="26" spans="1:17">
      <c r="A26" s="75" t="s">
        <v>358</v>
      </c>
      <c r="B26" s="76">
        <v>1</v>
      </c>
      <c r="C26" s="77">
        <v>10000</v>
      </c>
      <c r="D26" s="78">
        <v>0</v>
      </c>
      <c r="E26" s="79"/>
      <c r="F26" s="80">
        <v>10000</v>
      </c>
      <c r="G26" s="81" t="s">
        <v>359</v>
      </c>
      <c r="H26" s="82"/>
      <c r="I26" s="76">
        <v>2</v>
      </c>
      <c r="J26" s="77">
        <v>36000</v>
      </c>
      <c r="K26" s="78">
        <v>0</v>
      </c>
      <c r="L26" s="83"/>
      <c r="M26" s="78">
        <v>36000</v>
      </c>
      <c r="N26" s="77">
        <v>0</v>
      </c>
      <c r="O26" s="77">
        <v>0</v>
      </c>
      <c r="P26" s="77">
        <v>36000</v>
      </c>
      <c r="Q26" s="58" t="s">
        <v>319</v>
      </c>
    </row>
    <row r="27" spans="1:17">
      <c r="A27" s="75" t="s">
        <v>360</v>
      </c>
      <c r="B27" s="76">
        <v>1</v>
      </c>
      <c r="C27" s="77">
        <v>9000</v>
      </c>
      <c r="D27" s="78">
        <v>0</v>
      </c>
      <c r="E27" s="79"/>
      <c r="F27" s="80">
        <v>9000</v>
      </c>
      <c r="G27" s="81" t="s">
        <v>361</v>
      </c>
      <c r="H27" s="82"/>
      <c r="I27" s="76">
        <v>1</v>
      </c>
      <c r="J27" s="77">
        <v>18000</v>
      </c>
      <c r="K27" s="78">
        <v>0</v>
      </c>
      <c r="L27" s="83"/>
      <c r="M27" s="78">
        <v>18000</v>
      </c>
      <c r="N27" s="77">
        <v>0</v>
      </c>
      <c r="O27" s="77">
        <v>0</v>
      </c>
      <c r="P27" s="77">
        <v>18000</v>
      </c>
      <c r="Q27" s="58" t="s">
        <v>319</v>
      </c>
    </row>
    <row r="28" spans="1:17">
      <c r="A28" s="75" t="s">
        <v>362</v>
      </c>
      <c r="B28" s="76">
        <v>1</v>
      </c>
      <c r="C28" s="77">
        <v>9000</v>
      </c>
      <c r="D28" s="78">
        <v>0</v>
      </c>
      <c r="E28" s="79"/>
      <c r="F28" s="80">
        <v>9000</v>
      </c>
      <c r="G28" s="81" t="s">
        <v>363</v>
      </c>
      <c r="H28" s="82"/>
      <c r="I28" s="76" t="s">
        <v>364</v>
      </c>
      <c r="J28" s="77">
        <v>0</v>
      </c>
      <c r="K28" s="78">
        <v>0</v>
      </c>
      <c r="L28" s="83"/>
      <c r="M28" s="78">
        <v>0</v>
      </c>
      <c r="N28" s="77">
        <v>0</v>
      </c>
      <c r="O28" s="77">
        <v>0</v>
      </c>
      <c r="P28" s="77">
        <v>0</v>
      </c>
      <c r="Q28" s="58" t="s">
        <v>319</v>
      </c>
    </row>
    <row r="29" spans="1:17">
      <c r="A29" s="75" t="s">
        <v>365</v>
      </c>
      <c r="B29" s="76" t="s">
        <v>364</v>
      </c>
      <c r="C29" s="77" t="s">
        <v>364</v>
      </c>
      <c r="D29" s="78" t="s">
        <v>364</v>
      </c>
      <c r="E29" s="79"/>
      <c r="F29" s="80" t="s">
        <v>364</v>
      </c>
      <c r="G29" s="84" t="s">
        <v>366</v>
      </c>
      <c r="H29" s="82"/>
      <c r="I29" s="76">
        <v>1</v>
      </c>
      <c r="J29" s="77">
        <v>20000</v>
      </c>
      <c r="K29" s="78">
        <v>0</v>
      </c>
      <c r="L29" s="83"/>
      <c r="M29" s="78">
        <v>20000</v>
      </c>
      <c r="N29" s="77">
        <v>0</v>
      </c>
      <c r="O29" s="77">
        <v>0</v>
      </c>
      <c r="P29" s="77">
        <v>20000</v>
      </c>
      <c r="Q29" s="58"/>
    </row>
    <row r="30" spans="1:17">
      <c r="A30" s="58" t="s">
        <v>367</v>
      </c>
      <c r="B30" s="59">
        <v>85</v>
      </c>
      <c r="C30" s="85">
        <v>835000</v>
      </c>
      <c r="D30" s="86">
        <v>396600</v>
      </c>
      <c r="E30" s="87">
        <f>SUM(E6:E29)</f>
        <v>800400</v>
      </c>
      <c r="F30" s="86">
        <v>438400</v>
      </c>
      <c r="G30" s="86"/>
      <c r="H30" s="86"/>
      <c r="I30" s="59">
        <v>85</v>
      </c>
      <c r="J30" s="85">
        <v>1670000</v>
      </c>
      <c r="K30" s="86">
        <v>855600</v>
      </c>
      <c r="L30" s="87">
        <f>SUM(L6:L29)</f>
        <v>1972800</v>
      </c>
      <c r="M30" s="86">
        <v>814400</v>
      </c>
      <c r="N30" s="85">
        <v>214200</v>
      </c>
      <c r="O30" s="85">
        <v>428400</v>
      </c>
      <c r="P30" s="85">
        <v>2312600</v>
      </c>
      <c r="Q30" s="58" t="s">
        <v>319</v>
      </c>
    </row>
    <row r="31" spans="1:17">
      <c r="A31" s="58"/>
      <c r="B31" s="59"/>
      <c r="C31" s="88"/>
      <c r="D31" s="58"/>
      <c r="E31" s="58"/>
      <c r="F31" s="58"/>
      <c r="G31" s="58"/>
      <c r="H31" s="60"/>
      <c r="I31" s="59"/>
      <c r="J31" s="58"/>
      <c r="K31" s="58"/>
      <c r="L31" s="61"/>
      <c r="M31" s="58"/>
      <c r="N31" s="58"/>
      <c r="O31" s="58"/>
      <c r="Q31" s="58"/>
    </row>
    <row r="32" spans="1:17">
      <c r="A32" s="89" t="s">
        <v>368</v>
      </c>
      <c r="B32" s="59">
        <v>23</v>
      </c>
      <c r="C32" s="58"/>
      <c r="D32" s="58"/>
      <c r="E32" s="58">
        <f>COUNT(E6:E28)</f>
        <v>12</v>
      </c>
      <c r="F32" s="58"/>
      <c r="G32" s="58"/>
      <c r="H32" s="60"/>
      <c r="I32" s="59">
        <v>23</v>
      </c>
      <c r="J32" s="58"/>
      <c r="K32" s="58"/>
      <c r="L32" s="58">
        <f>COUNT(L6:L29)</f>
        <v>15</v>
      </c>
      <c r="M32" s="58"/>
      <c r="N32" s="58"/>
      <c r="O32" s="58"/>
      <c r="P32" s="90">
        <f>P30+C30</f>
        <v>3147600</v>
      </c>
      <c r="Q32" s="58"/>
    </row>
    <row r="34" spans="11:12">
      <c r="K34" s="91" t="s">
        <v>369</v>
      </c>
      <c r="L34" s="92">
        <f>L30+E30-D30-K30</f>
        <v>1521000</v>
      </c>
    </row>
  </sheetData>
  <sheetProtection selectLockedCells="1" selectUnlockedCells="1"/>
  <phoneticPr fontId="12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7"/>
  <sheetViews>
    <sheetView tabSelected="1" zoomScale="70" zoomScaleNormal="70" workbookViewId="0">
      <pane xSplit="2" ySplit="9" topLeftCell="S10" activePane="bottomRight" state="frozen"/>
      <selection pane="topRight" activeCell="C1" sqref="C1"/>
      <selection pane="bottomLeft" activeCell="A10" sqref="A10"/>
      <selection pane="bottomRight" activeCell="A10" sqref="A10"/>
    </sheetView>
  </sheetViews>
  <sheetFormatPr defaultRowHeight="15.75"/>
  <cols>
    <col min="1" max="1" width="23.7109375" style="98" customWidth="1"/>
    <col min="2" max="2" width="7.5703125" style="98" hidden="1" customWidth="1"/>
    <col min="3" max="7" width="0" style="98" hidden="1" customWidth="1"/>
    <col min="8" max="8" width="0" style="152" hidden="1" customWidth="1"/>
    <col min="9" max="11" width="0" style="98" hidden="1" customWidth="1"/>
    <col min="12" max="12" width="0" style="172" hidden="1" customWidth="1"/>
    <col min="13" max="17" width="0" style="98" hidden="1" customWidth="1"/>
    <col min="18" max="18" width="0" style="97" hidden="1" customWidth="1"/>
    <col min="19" max="19" width="9.140625" style="97" customWidth="1"/>
    <col min="20" max="20" width="10" style="97" customWidth="1"/>
    <col min="21" max="21" width="3.42578125" style="97" hidden="1" customWidth="1"/>
    <col min="22" max="22" width="9.5703125" style="97" customWidth="1"/>
    <col min="23" max="23" width="4.85546875" style="97" hidden="1" customWidth="1"/>
    <col min="24" max="24" width="14.28515625" style="97" customWidth="1"/>
    <col min="25" max="25" width="12.7109375" style="97" customWidth="1"/>
    <col min="26" max="26" width="15.7109375" style="97" customWidth="1"/>
    <col min="27" max="27" width="12.7109375" style="97" customWidth="1"/>
    <col min="28" max="28" width="17.28515625" style="98" customWidth="1"/>
    <col min="29" max="29" width="19.85546875" style="98" customWidth="1"/>
    <col min="30" max="30" width="8.7109375" style="98" hidden="1" customWidth="1"/>
    <col min="31" max="31" width="4.28515625" style="98" hidden="1" customWidth="1"/>
    <col min="32" max="32" width="12" style="98" hidden="1" customWidth="1"/>
    <col min="33" max="33" width="13.140625" style="98" hidden="1" customWidth="1"/>
    <col min="34" max="34" width="21.42578125" style="99" customWidth="1"/>
    <col min="35" max="35" width="11.42578125" style="98" bestFit="1" customWidth="1"/>
    <col min="36" max="36" width="10.7109375" style="98" customWidth="1"/>
    <col min="37" max="37" width="15.7109375" style="234" customWidth="1"/>
    <col min="38" max="38" width="12.5703125" style="98" customWidth="1"/>
    <col min="39" max="16384" width="9.140625" style="98"/>
  </cols>
  <sheetData>
    <row r="1" spans="1:38" ht="12.75" customHeight="1" thickBot="1">
      <c r="A1" s="241" t="s">
        <v>410</v>
      </c>
      <c r="B1" s="93" t="s">
        <v>302</v>
      </c>
      <c r="C1" s="94"/>
      <c r="D1" s="94"/>
      <c r="E1" s="94"/>
      <c r="F1" s="94"/>
      <c r="G1" s="94"/>
      <c r="H1" s="95"/>
      <c r="I1" s="93"/>
      <c r="J1" s="94"/>
      <c r="K1" s="94"/>
      <c r="L1" s="96"/>
      <c r="M1" s="94"/>
      <c r="N1" s="94"/>
      <c r="O1" s="94"/>
      <c r="P1" s="94"/>
      <c r="Q1" s="94"/>
    </row>
    <row r="2" spans="1:38" ht="16.5" hidden="1" thickBot="1">
      <c r="A2" s="241"/>
      <c r="B2" s="93"/>
      <c r="C2" s="94"/>
      <c r="D2" s="100" t="s">
        <v>303</v>
      </c>
      <c r="E2" s="101">
        <v>400</v>
      </c>
      <c r="F2" s="94"/>
      <c r="G2" s="94"/>
      <c r="H2" s="95"/>
      <c r="I2" s="93"/>
      <c r="J2" s="94"/>
      <c r="K2" s="94"/>
      <c r="L2" s="96"/>
      <c r="M2" s="94"/>
      <c r="N2" s="94"/>
      <c r="O2" s="94"/>
      <c r="P2" s="94"/>
      <c r="Q2" s="94"/>
      <c r="S2" s="237"/>
      <c r="T2" s="238"/>
      <c r="U2" s="238"/>
      <c r="V2" s="239"/>
      <c r="AA2" s="97" t="s">
        <v>370</v>
      </c>
      <c r="AB2" s="99">
        <v>653600</v>
      </c>
    </row>
    <row r="3" spans="1:38" ht="23.25" customHeight="1" thickBot="1">
      <c r="A3" s="241"/>
      <c r="B3" s="93"/>
      <c r="C3" s="94"/>
      <c r="D3" s="102" t="s">
        <v>371</v>
      </c>
      <c r="E3" s="101">
        <v>15000</v>
      </c>
      <c r="F3" s="94"/>
      <c r="G3" s="94"/>
      <c r="H3" s="95"/>
      <c r="I3" s="93"/>
      <c r="J3" s="94"/>
      <c r="K3" s="94"/>
      <c r="L3" s="96"/>
      <c r="M3" s="94"/>
      <c r="N3" s="94"/>
      <c r="O3" s="94"/>
      <c r="P3" s="94"/>
      <c r="Q3" s="94"/>
      <c r="S3" s="245" t="s">
        <v>416</v>
      </c>
      <c r="T3" s="245"/>
      <c r="U3" s="245"/>
      <c r="V3" s="245"/>
      <c r="Z3" s="236"/>
      <c r="AB3" s="103" t="s">
        <v>372</v>
      </c>
      <c r="AC3" s="217" t="s">
        <v>373</v>
      </c>
      <c r="AJ3"/>
      <c r="AL3"/>
    </row>
    <row r="4" spans="1:38">
      <c r="A4" s="105" t="s">
        <v>374</v>
      </c>
      <c r="B4" s="93"/>
      <c r="C4" s="94"/>
      <c r="D4" s="106" t="s">
        <v>375</v>
      </c>
      <c r="E4" s="101">
        <v>13000</v>
      </c>
      <c r="F4" s="94"/>
      <c r="G4" s="94"/>
      <c r="H4" s="95"/>
      <c r="I4" s="93"/>
      <c r="J4" s="94"/>
      <c r="K4" s="94"/>
      <c r="L4" s="96"/>
      <c r="M4" s="94"/>
      <c r="N4" s="94"/>
      <c r="O4" s="94"/>
      <c r="P4" s="94"/>
      <c r="Q4" s="94"/>
      <c r="X4" s="107"/>
      <c r="Y4" s="107"/>
      <c r="Z4" s="107"/>
      <c r="AA4" s="205" t="s">
        <v>376</v>
      </c>
      <c r="AB4" s="206">
        <v>1986667</v>
      </c>
      <c r="AC4" s="208">
        <v>798600</v>
      </c>
      <c r="AD4" s="209"/>
      <c r="AE4" s="209"/>
      <c r="AF4" s="209"/>
      <c r="AG4" s="209"/>
      <c r="AH4" s="210" t="s">
        <v>377</v>
      </c>
      <c r="AJ4"/>
      <c r="AL4"/>
    </row>
    <row r="5" spans="1:38">
      <c r="A5" s="225" t="s">
        <v>417</v>
      </c>
      <c r="B5" s="93"/>
      <c r="C5" s="94"/>
      <c r="D5" s="106" t="s">
        <v>378</v>
      </c>
      <c r="E5" s="108">
        <v>12000</v>
      </c>
      <c r="F5" s="94"/>
      <c r="G5" s="94"/>
      <c r="H5" s="95"/>
      <c r="I5" s="93"/>
      <c r="J5" s="94"/>
      <c r="K5" s="94"/>
      <c r="L5" s="96"/>
      <c r="M5" s="94"/>
      <c r="N5" s="94"/>
      <c r="O5" s="94"/>
      <c r="P5" s="94"/>
      <c r="Q5" s="94"/>
      <c r="Z5" s="203"/>
      <c r="AA5" s="204"/>
      <c r="AB5" s="207"/>
      <c r="AC5" s="211">
        <v>11831</v>
      </c>
      <c r="AD5" s="209"/>
      <c r="AE5" s="209"/>
      <c r="AF5" s="209"/>
      <c r="AG5" s="209"/>
      <c r="AH5" s="212" t="s">
        <v>379</v>
      </c>
      <c r="AJ5" s="233"/>
      <c r="AK5" s="235"/>
      <c r="AL5"/>
    </row>
    <row r="6" spans="1:38" s="118" customFormat="1">
      <c r="A6" s="109"/>
      <c r="B6" s="93"/>
      <c r="C6" s="109"/>
      <c r="D6" s="110" t="s">
        <v>380</v>
      </c>
      <c r="E6" s="111">
        <v>10000</v>
      </c>
      <c r="F6" s="109"/>
      <c r="G6" s="109"/>
      <c r="H6" s="112"/>
      <c r="I6" s="93"/>
      <c r="J6" s="109"/>
      <c r="K6" s="109"/>
      <c r="L6" s="113"/>
      <c r="M6" s="109"/>
      <c r="N6" s="109"/>
      <c r="O6" s="109"/>
      <c r="P6" s="109"/>
      <c r="Q6" s="109"/>
      <c r="R6" s="114"/>
      <c r="S6" s="242" t="s">
        <v>381</v>
      </c>
      <c r="T6" s="243"/>
      <c r="U6" s="244"/>
      <c r="V6" s="200"/>
      <c r="W6" s="115"/>
      <c r="X6" s="116" t="s">
        <v>382</v>
      </c>
      <c r="Y6" s="117">
        <v>600</v>
      </c>
      <c r="Z6" s="114"/>
      <c r="AA6" s="201"/>
      <c r="AB6" s="202">
        <f>AB39*8</f>
        <v>1986640</v>
      </c>
      <c r="AC6" s="213">
        <v>9859</v>
      </c>
      <c r="AD6" s="214"/>
      <c r="AE6" s="214"/>
      <c r="AF6" s="214"/>
      <c r="AG6" s="214"/>
      <c r="AH6" s="215" t="s">
        <v>383</v>
      </c>
      <c r="AJ6" s="233"/>
      <c r="AK6" s="235"/>
      <c r="AL6"/>
    </row>
    <row r="7" spans="1:38">
      <c r="A7" s="94"/>
      <c r="B7" s="93"/>
      <c r="C7" s="94"/>
      <c r="D7" s="106" t="s">
        <v>384</v>
      </c>
      <c r="E7" s="108">
        <v>0</v>
      </c>
      <c r="F7" s="94"/>
      <c r="G7" s="94"/>
      <c r="H7" s="95"/>
      <c r="I7" s="93"/>
      <c r="J7" s="94"/>
      <c r="K7" s="94"/>
      <c r="L7" s="96"/>
      <c r="M7" s="94"/>
      <c r="N7" s="94"/>
      <c r="O7" s="94"/>
      <c r="P7" s="94"/>
      <c r="Q7" s="94"/>
      <c r="S7" s="120">
        <f>S39</f>
        <v>80</v>
      </c>
      <c r="T7" s="120">
        <f>T39</f>
        <v>80</v>
      </c>
      <c r="U7" s="119">
        <f>U39</f>
        <v>80</v>
      </c>
      <c r="V7" s="120">
        <v>80</v>
      </c>
      <c r="W7" s="119"/>
      <c r="X7" s="121" t="s">
        <v>385</v>
      </c>
      <c r="Y7" s="122">
        <v>17970</v>
      </c>
      <c r="Z7" s="123">
        <v>15970</v>
      </c>
      <c r="AA7" s="123">
        <v>13945</v>
      </c>
      <c r="AC7" s="216">
        <v>7887</v>
      </c>
      <c r="AD7" s="209"/>
      <c r="AE7" s="209"/>
      <c r="AF7" s="209"/>
      <c r="AG7" s="209"/>
      <c r="AH7" s="208" t="s">
        <v>386</v>
      </c>
      <c r="AJ7" s="233"/>
      <c r="AK7" s="235"/>
      <c r="AL7"/>
    </row>
    <row r="8" spans="1:38">
      <c r="A8" s="124"/>
      <c r="B8" s="125" t="e">
        <f>SUM(B10:B37)-#REF!-#REF!</f>
        <v>#REF!</v>
      </c>
      <c r="C8" s="94"/>
      <c r="F8" s="94"/>
      <c r="G8" s="95"/>
      <c r="H8" s="95"/>
      <c r="I8" s="126" t="s">
        <v>306</v>
      </c>
      <c r="J8" s="94"/>
      <c r="K8" s="94"/>
      <c r="L8" s="96"/>
      <c r="M8" s="94"/>
      <c r="N8" s="94"/>
      <c r="O8" s="94"/>
      <c r="P8" s="94"/>
      <c r="Q8" s="94"/>
      <c r="R8" s="97">
        <v>0</v>
      </c>
      <c r="S8" s="127">
        <v>0.3</v>
      </c>
      <c r="T8" s="127">
        <v>0.3</v>
      </c>
      <c r="V8" s="128">
        <v>0.4</v>
      </c>
      <c r="W8" s="129"/>
      <c r="Y8" s="130">
        <f>COUNT(Y10:Y37)</f>
        <v>9</v>
      </c>
      <c r="Z8" s="130">
        <f>COUNT(Z10:Z37)</f>
        <v>3</v>
      </c>
      <c r="AA8" s="130">
        <f>COUNT(AA10:AA37)</f>
        <v>2</v>
      </c>
      <c r="AB8" s="131">
        <f>SUM(Y8:AA8)</f>
        <v>14</v>
      </c>
    </row>
    <row r="9" spans="1:38" ht="78.75">
      <c r="A9" s="132" t="s">
        <v>307</v>
      </c>
      <c r="B9" s="133" t="s">
        <v>308</v>
      </c>
      <c r="C9" s="133" t="s">
        <v>387</v>
      </c>
      <c r="D9" s="133" t="s">
        <v>310</v>
      </c>
      <c r="E9" s="134" t="s">
        <v>388</v>
      </c>
      <c r="F9" s="135" t="s">
        <v>311</v>
      </c>
      <c r="G9" s="136" t="s">
        <v>312</v>
      </c>
      <c r="H9" s="137"/>
      <c r="I9" s="133" t="s">
        <v>308</v>
      </c>
      <c r="J9" s="133" t="s">
        <v>313</v>
      </c>
      <c r="K9" s="133" t="s">
        <v>310</v>
      </c>
      <c r="L9" s="134" t="s">
        <v>388</v>
      </c>
      <c r="M9" s="133" t="s">
        <v>311</v>
      </c>
      <c r="N9" s="133" t="s">
        <v>314</v>
      </c>
      <c r="O9" s="133" t="s">
        <v>315</v>
      </c>
      <c r="P9" s="133" t="s">
        <v>316</v>
      </c>
      <c r="Q9" s="138"/>
      <c r="R9" s="139">
        <v>2008</v>
      </c>
      <c r="S9" s="139">
        <v>2012</v>
      </c>
      <c r="T9" s="139">
        <v>2013</v>
      </c>
      <c r="U9" s="141" t="s">
        <v>389</v>
      </c>
      <c r="V9" s="140" t="s">
        <v>412</v>
      </c>
      <c r="W9" s="141" t="s">
        <v>390</v>
      </c>
      <c r="X9" s="140" t="s">
        <v>411</v>
      </c>
      <c r="Y9" s="139" t="s">
        <v>391</v>
      </c>
      <c r="Z9" s="139" t="s">
        <v>392</v>
      </c>
      <c r="AA9" s="139" t="s">
        <v>393</v>
      </c>
      <c r="AB9" s="140" t="s">
        <v>394</v>
      </c>
      <c r="AC9" s="222" t="s">
        <v>415</v>
      </c>
      <c r="AD9" s="142"/>
      <c r="AE9" s="142"/>
      <c r="AF9" s="142"/>
      <c r="AG9" s="142"/>
      <c r="AH9" s="219" t="s">
        <v>395</v>
      </c>
      <c r="AI9" s="219" t="s">
        <v>396</v>
      </c>
      <c r="AJ9" s="219" t="s">
        <v>397</v>
      </c>
    </row>
    <row r="10" spans="1:38">
      <c r="A10" s="228" t="s">
        <v>320</v>
      </c>
      <c r="B10" s="143">
        <v>11</v>
      </c>
      <c r="C10" s="144">
        <v>113000</v>
      </c>
      <c r="D10" s="145">
        <v>67800</v>
      </c>
      <c r="E10" s="146">
        <f>$E$3*4+B10*$E$2*4</f>
        <v>77600</v>
      </c>
      <c r="F10" s="147">
        <v>45200</v>
      </c>
      <c r="G10" s="148" t="s">
        <v>321</v>
      </c>
      <c r="H10" s="149"/>
      <c r="I10" s="150">
        <v>10</v>
      </c>
      <c r="J10" s="144">
        <v>212000</v>
      </c>
      <c r="K10" s="145">
        <v>127200</v>
      </c>
      <c r="L10" s="151">
        <f>$E$3*8+I10*$E$2*8</f>
        <v>152000</v>
      </c>
      <c r="M10" s="145">
        <v>84800</v>
      </c>
      <c r="N10" s="144">
        <v>56000</v>
      </c>
      <c r="O10" s="144">
        <v>121240</v>
      </c>
      <c r="P10" s="144">
        <v>389240</v>
      </c>
      <c r="Q10" s="95" t="s">
        <v>319</v>
      </c>
      <c r="R10" s="104">
        <v>1</v>
      </c>
      <c r="S10" s="179">
        <v>9</v>
      </c>
      <c r="T10" s="179">
        <v>6</v>
      </c>
      <c r="U10" s="180">
        <v>8</v>
      </c>
      <c r="V10" s="179">
        <v>8</v>
      </c>
      <c r="W10" s="180">
        <v>18</v>
      </c>
      <c r="X10" s="181">
        <f t="shared" ref="X10:X38" si="0">V10*$V$8+T10*$T$8+S10*$S$8</f>
        <v>7.6999999999999993</v>
      </c>
      <c r="Y10" s="182">
        <v>1</v>
      </c>
      <c r="Z10" s="182"/>
      <c r="AA10" s="182"/>
      <c r="AB10" s="230">
        <f>Y10*$Y$7+Z10*$Z$7+AA10*$AA$7+(V10-4)*$Y$6</f>
        <v>20370</v>
      </c>
      <c r="AC10" s="227">
        <f>AH10*$AC$5+AI10*$AC$6+AJ10*$AC$7</f>
        <v>76900</v>
      </c>
      <c r="AD10" s="220">
        <f>AI10*AD5+AJ10*AD6+AK10*AD7</f>
        <v>0</v>
      </c>
      <c r="AE10" s="218">
        <f>AJ10*AE5+AK10*AE6+AL10*AE7</f>
        <v>0</v>
      </c>
      <c r="AF10" s="218">
        <f>AK10*AF5+AL10*AF6+AM10*AF7</f>
        <v>0</v>
      </c>
      <c r="AG10" s="218">
        <f>AL10*AG5+AM10*AG6+AN10*AG7</f>
        <v>0</v>
      </c>
      <c r="AH10" s="223">
        <v>3</v>
      </c>
      <c r="AI10" s="223">
        <v>1</v>
      </c>
      <c r="AJ10" s="223">
        <v>4</v>
      </c>
      <c r="AL10" s="167"/>
    </row>
    <row r="11" spans="1:38">
      <c r="A11" s="228" t="s">
        <v>322</v>
      </c>
      <c r="B11" s="143">
        <v>7</v>
      </c>
      <c r="C11" s="144">
        <v>69000</v>
      </c>
      <c r="D11" s="145">
        <v>41400</v>
      </c>
      <c r="E11" s="146">
        <f>$E$3*4+B11*$E$2*4</f>
        <v>71200</v>
      </c>
      <c r="F11" s="147">
        <v>27600</v>
      </c>
      <c r="G11" s="148" t="s">
        <v>323</v>
      </c>
      <c r="H11" s="149"/>
      <c r="I11" s="150">
        <v>9</v>
      </c>
      <c r="J11" s="144">
        <v>172000</v>
      </c>
      <c r="K11" s="145">
        <v>103200</v>
      </c>
      <c r="L11" s="151">
        <f>$E$3*8+I11*$E$2*8</f>
        <v>148800</v>
      </c>
      <c r="M11" s="145">
        <v>68800</v>
      </c>
      <c r="N11" s="144">
        <v>28560</v>
      </c>
      <c r="O11" s="144">
        <v>46480</v>
      </c>
      <c r="P11" s="144">
        <v>247040</v>
      </c>
      <c r="Q11" s="95" t="s">
        <v>319</v>
      </c>
      <c r="R11" s="104">
        <v>6</v>
      </c>
      <c r="S11" s="177">
        <v>8</v>
      </c>
      <c r="T11" s="177">
        <v>11</v>
      </c>
      <c r="U11" s="183">
        <v>6</v>
      </c>
      <c r="V11" s="177">
        <v>4</v>
      </c>
      <c r="W11" s="183">
        <v>5</v>
      </c>
      <c r="X11" s="181">
        <f t="shared" si="0"/>
        <v>7.3000000000000007</v>
      </c>
      <c r="Y11" s="185">
        <v>1</v>
      </c>
      <c r="Z11" s="185"/>
      <c r="AA11" s="185"/>
      <c r="AB11" s="230">
        <f>Y11*$Y$7+Z11*$Z$7+AA11*$AA$7+(V11-4)*$Y$6</f>
        <v>17970</v>
      </c>
      <c r="AC11" s="227">
        <f t="shared" ref="AC11:AC38" si="1">AH11*$AC$5+AI11*$AC$6+AJ11*$AC$7</f>
        <v>39436</v>
      </c>
      <c r="AD11" s="221">
        <f t="shared" ref="AD11:AD19" si="2">(AC11/12)*4</f>
        <v>13145.333333333334</v>
      </c>
      <c r="AE11" s="188" t="e">
        <f>#REF!*4</f>
        <v>#REF!</v>
      </c>
      <c r="AF11" s="186" t="e">
        <f>#REF!*8</f>
        <v>#REF!</v>
      </c>
      <c r="AG11" s="197" t="e">
        <f>12*#REF!</f>
        <v>#REF!</v>
      </c>
      <c r="AH11" s="223">
        <v>2</v>
      </c>
      <c r="AI11" s="223"/>
      <c r="AJ11" s="223">
        <v>2</v>
      </c>
    </row>
    <row r="12" spans="1:38">
      <c r="A12" s="228" t="s">
        <v>330</v>
      </c>
      <c r="B12" s="153">
        <v>4</v>
      </c>
      <c r="C12" s="144">
        <v>40000</v>
      </c>
      <c r="D12" s="145">
        <v>24000</v>
      </c>
      <c r="E12" s="146">
        <f>$E$4*4+B12*$E$2*4</f>
        <v>58400</v>
      </c>
      <c r="F12" s="147">
        <v>16000</v>
      </c>
      <c r="G12" s="148" t="s">
        <v>331</v>
      </c>
      <c r="H12" s="149"/>
      <c r="I12" s="154">
        <v>4</v>
      </c>
      <c r="J12" s="144">
        <v>82000</v>
      </c>
      <c r="K12" s="145">
        <v>49200</v>
      </c>
      <c r="L12" s="151">
        <f>$E$4*8+I12*$E$2*8</f>
        <v>116800</v>
      </c>
      <c r="M12" s="145">
        <v>32800</v>
      </c>
      <c r="N12" s="144">
        <v>6720</v>
      </c>
      <c r="O12" s="144">
        <v>13440</v>
      </c>
      <c r="P12" s="144">
        <v>102160</v>
      </c>
      <c r="Q12" s="95" t="s">
        <v>319</v>
      </c>
      <c r="R12" s="104">
        <v>0</v>
      </c>
      <c r="S12" s="178">
        <v>4</v>
      </c>
      <c r="T12" s="178">
        <v>3</v>
      </c>
      <c r="U12" s="189">
        <v>6</v>
      </c>
      <c r="V12" s="178">
        <v>3</v>
      </c>
      <c r="W12" s="189">
        <v>7</v>
      </c>
      <c r="X12" s="181">
        <f t="shared" si="0"/>
        <v>3.3</v>
      </c>
      <c r="Y12" s="185"/>
      <c r="Z12" s="185">
        <v>1</v>
      </c>
      <c r="AA12" s="185"/>
      <c r="AB12" s="230">
        <f>Y12*$Y$7+Z12*$Z$7+AA12*$AA$7</f>
        <v>15970</v>
      </c>
      <c r="AC12" s="227">
        <f t="shared" si="1"/>
        <v>31549</v>
      </c>
      <c r="AD12" s="221">
        <f t="shared" si="2"/>
        <v>10516.333333333334</v>
      </c>
      <c r="AE12" s="188" t="e">
        <f>#REF!*4</f>
        <v>#REF!</v>
      </c>
      <c r="AF12" s="186" t="e">
        <f>#REF!*8</f>
        <v>#REF!</v>
      </c>
      <c r="AG12" s="197" t="e">
        <f>12*#REF!</f>
        <v>#REF!</v>
      </c>
      <c r="AH12" s="223">
        <v>2</v>
      </c>
      <c r="AI12" s="223"/>
      <c r="AJ12" s="223">
        <v>1</v>
      </c>
    </row>
    <row r="13" spans="1:38">
      <c r="A13" s="228" t="s">
        <v>317</v>
      </c>
      <c r="B13" s="143">
        <v>13</v>
      </c>
      <c r="C13" s="144">
        <v>121000</v>
      </c>
      <c r="D13" s="145">
        <v>72600</v>
      </c>
      <c r="E13" s="146">
        <f>$E$3*4+B13*$E$2*4</f>
        <v>80800</v>
      </c>
      <c r="F13" s="147">
        <v>48400</v>
      </c>
      <c r="G13" s="148" t="s">
        <v>318</v>
      </c>
      <c r="H13" s="149"/>
      <c r="I13" s="150">
        <v>10</v>
      </c>
      <c r="J13" s="144">
        <v>194000</v>
      </c>
      <c r="K13" s="145">
        <v>116400</v>
      </c>
      <c r="L13" s="151">
        <f>$E$3*8+I13*$E$2*8</f>
        <v>152000</v>
      </c>
      <c r="M13" s="145">
        <v>77600</v>
      </c>
      <c r="N13" s="144">
        <v>18760</v>
      </c>
      <c r="O13" s="144">
        <v>21840</v>
      </c>
      <c r="P13" s="144">
        <v>234600</v>
      </c>
      <c r="Q13" s="95" t="s">
        <v>319</v>
      </c>
      <c r="R13" s="104">
        <v>10</v>
      </c>
      <c r="S13" s="177">
        <v>4</v>
      </c>
      <c r="T13" s="177">
        <v>4</v>
      </c>
      <c r="U13" s="183">
        <v>4</v>
      </c>
      <c r="V13" s="177">
        <v>7</v>
      </c>
      <c r="W13" s="183">
        <v>3</v>
      </c>
      <c r="X13" s="181">
        <f t="shared" si="0"/>
        <v>5.2</v>
      </c>
      <c r="Y13" s="185">
        <v>1</v>
      </c>
      <c r="Z13" s="185"/>
      <c r="AA13" s="185"/>
      <c r="AB13" s="230">
        <f>Y13*$Y$7+Z13*$Z$7+AA13*$AA$7+(V13-4)*$Y$6</f>
        <v>19770</v>
      </c>
      <c r="AC13" s="227">
        <f t="shared" si="1"/>
        <v>69013</v>
      </c>
      <c r="AD13" s="221">
        <f t="shared" si="2"/>
        <v>23004.333333333332</v>
      </c>
      <c r="AE13" s="188" t="e">
        <f>#REF!*4</f>
        <v>#REF!</v>
      </c>
      <c r="AF13" s="187" t="e">
        <f>#REF!*8</f>
        <v>#REF!</v>
      </c>
      <c r="AG13" s="197" t="e">
        <f>12*#REF!</f>
        <v>#REF!</v>
      </c>
      <c r="AH13" s="223">
        <v>3</v>
      </c>
      <c r="AI13" s="223">
        <v>1</v>
      </c>
      <c r="AJ13" s="223">
        <v>3</v>
      </c>
    </row>
    <row r="14" spans="1:38">
      <c r="A14" s="228" t="s">
        <v>334</v>
      </c>
      <c r="B14" s="153">
        <v>4</v>
      </c>
      <c r="C14" s="144">
        <v>38000</v>
      </c>
      <c r="D14" s="145">
        <v>22800</v>
      </c>
      <c r="E14" s="146">
        <f>$E$4*4+B14*$E$2*4</f>
        <v>58400</v>
      </c>
      <c r="F14" s="147">
        <v>15200</v>
      </c>
      <c r="G14" s="148" t="s">
        <v>335</v>
      </c>
      <c r="H14" s="149"/>
      <c r="I14" s="154">
        <v>4</v>
      </c>
      <c r="J14" s="144">
        <v>78000</v>
      </c>
      <c r="K14" s="145">
        <v>46800</v>
      </c>
      <c r="L14" s="151">
        <f>$E$4*8+I14*$E$2*8</f>
        <v>116800</v>
      </c>
      <c r="M14" s="145">
        <v>31200</v>
      </c>
      <c r="N14" s="144">
        <v>10080</v>
      </c>
      <c r="O14" s="144">
        <v>0</v>
      </c>
      <c r="P14" s="144">
        <v>88080</v>
      </c>
      <c r="Q14" s="95" t="s">
        <v>319</v>
      </c>
      <c r="R14" s="104">
        <v>6</v>
      </c>
      <c r="S14" s="178">
        <v>5</v>
      </c>
      <c r="T14" s="178">
        <v>6</v>
      </c>
      <c r="U14" s="189">
        <v>5</v>
      </c>
      <c r="V14" s="178">
        <v>5</v>
      </c>
      <c r="W14" s="189">
        <v>5</v>
      </c>
      <c r="X14" s="181">
        <f t="shared" si="0"/>
        <v>5.3</v>
      </c>
      <c r="Y14" s="185">
        <v>1</v>
      </c>
      <c r="Z14" s="185"/>
      <c r="AA14" s="185"/>
      <c r="AB14" s="230">
        <f>Y14*$Y$7+Z14*$Z$7+AA14*$AA$7+(V14-4)*$Y$6</f>
        <v>18570</v>
      </c>
      <c r="AC14" s="227">
        <f t="shared" si="1"/>
        <v>49295</v>
      </c>
      <c r="AD14" s="221">
        <f t="shared" si="2"/>
        <v>16431.666666666668</v>
      </c>
      <c r="AE14" s="188" t="e">
        <f>#REF!*4</f>
        <v>#REF!</v>
      </c>
      <c r="AF14" s="187" t="e">
        <f>#REF!*8</f>
        <v>#REF!</v>
      </c>
      <c r="AG14" s="197" t="e">
        <f>12*#REF!</f>
        <v>#REF!</v>
      </c>
      <c r="AH14" s="223">
        <v>1</v>
      </c>
      <c r="AI14" s="223">
        <v>3</v>
      </c>
      <c r="AJ14" s="223">
        <v>1</v>
      </c>
    </row>
    <row r="15" spans="1:38">
      <c r="A15" s="228" t="s">
        <v>344</v>
      </c>
      <c r="B15" s="153">
        <v>2</v>
      </c>
      <c r="C15" s="144">
        <v>20000</v>
      </c>
      <c r="D15" s="145">
        <v>0</v>
      </c>
      <c r="E15" s="146">
        <f>$E$6*4+B15*$E$2*4</f>
        <v>43200</v>
      </c>
      <c r="F15" s="147">
        <v>20000</v>
      </c>
      <c r="G15" s="148" t="s">
        <v>345</v>
      </c>
      <c r="H15" s="149"/>
      <c r="I15" s="154">
        <v>2</v>
      </c>
      <c r="J15" s="144">
        <v>38000</v>
      </c>
      <c r="K15" s="145">
        <v>0</v>
      </c>
      <c r="L15" s="151">
        <f>$E$6*8+I15*$E$2*8</f>
        <v>86400</v>
      </c>
      <c r="M15" s="145">
        <v>38000</v>
      </c>
      <c r="N15" s="144">
        <v>3780</v>
      </c>
      <c r="O15" s="144">
        <v>24080</v>
      </c>
      <c r="P15" s="144">
        <v>65860</v>
      </c>
      <c r="Q15" s="95" t="s">
        <v>319</v>
      </c>
      <c r="R15" s="104">
        <v>0</v>
      </c>
      <c r="S15" s="178">
        <v>6</v>
      </c>
      <c r="T15" s="178">
        <v>4</v>
      </c>
      <c r="U15" s="189">
        <v>5</v>
      </c>
      <c r="V15" s="178">
        <v>4</v>
      </c>
      <c r="W15" s="189">
        <v>2</v>
      </c>
      <c r="X15" s="181">
        <f t="shared" si="0"/>
        <v>4.5999999999999996</v>
      </c>
      <c r="Y15" s="185">
        <v>1</v>
      </c>
      <c r="Z15" s="185"/>
      <c r="AA15" s="185"/>
      <c r="AB15" s="230">
        <f>Y15*$Y$7+Z15*$Z$7+AA15*$AA$7*$Y$6</f>
        <v>17970</v>
      </c>
      <c r="AC15" s="227">
        <f t="shared" si="1"/>
        <v>35492</v>
      </c>
      <c r="AD15" s="221">
        <f t="shared" si="2"/>
        <v>11830.666666666666</v>
      </c>
      <c r="AE15" s="188" t="e">
        <f>#REF!*4</f>
        <v>#REF!</v>
      </c>
      <c r="AF15" s="187" t="e">
        <f>#REF!*8</f>
        <v>#REF!</v>
      </c>
      <c r="AG15" s="197" t="e">
        <f>12*#REF!</f>
        <v>#REF!</v>
      </c>
      <c r="AH15" s="223">
        <v>1</v>
      </c>
      <c r="AI15" s="223"/>
      <c r="AJ15" s="223">
        <v>3</v>
      </c>
    </row>
    <row r="16" spans="1:38">
      <c r="A16" s="228" t="s">
        <v>342</v>
      </c>
      <c r="B16" s="153">
        <v>2</v>
      </c>
      <c r="C16" s="144">
        <v>20000</v>
      </c>
      <c r="D16" s="145">
        <v>0</v>
      </c>
      <c r="E16" s="146">
        <f>$E$6*4+B16*$E$2*4</f>
        <v>43200</v>
      </c>
      <c r="F16" s="147">
        <v>20000</v>
      </c>
      <c r="G16" s="148" t="s">
        <v>343</v>
      </c>
      <c r="H16" s="149"/>
      <c r="I16" s="154">
        <v>3</v>
      </c>
      <c r="J16" s="144">
        <v>58000</v>
      </c>
      <c r="K16" s="145">
        <v>34800</v>
      </c>
      <c r="L16" s="151">
        <f>$E$5*8+I16*$E$2*8</f>
        <v>105600</v>
      </c>
      <c r="M16" s="145">
        <v>23200</v>
      </c>
      <c r="N16" s="144">
        <v>0</v>
      </c>
      <c r="O16" s="144">
        <v>22960</v>
      </c>
      <c r="P16" s="144">
        <v>80960</v>
      </c>
      <c r="Q16" s="95" t="s">
        <v>319</v>
      </c>
      <c r="R16" s="104">
        <v>7</v>
      </c>
      <c r="S16" s="178">
        <v>7</v>
      </c>
      <c r="T16" s="178">
        <v>9</v>
      </c>
      <c r="U16" s="189">
        <v>5</v>
      </c>
      <c r="V16" s="178">
        <v>12</v>
      </c>
      <c r="W16" s="189">
        <v>3</v>
      </c>
      <c r="X16" s="181">
        <f t="shared" si="0"/>
        <v>9.6</v>
      </c>
      <c r="Y16" s="185">
        <v>1</v>
      </c>
      <c r="Z16" s="185"/>
      <c r="AA16" s="185"/>
      <c r="AB16" s="230">
        <f>Y16*$Y$7+Z16*$Z$7+AA16*$AA$7+(V16-4)*$Y$6</f>
        <v>22770</v>
      </c>
      <c r="AC16" s="227">
        <f t="shared" si="1"/>
        <v>126196</v>
      </c>
      <c r="AD16" s="221">
        <f t="shared" si="2"/>
        <v>42065.333333333336</v>
      </c>
      <c r="AE16" s="188" t="e">
        <f>#REF!*4</f>
        <v>#REF!</v>
      </c>
      <c r="AF16" s="186" t="e">
        <f>#REF!*8</f>
        <v>#REF!</v>
      </c>
      <c r="AG16" s="197" t="e">
        <f>12*#REF!</f>
        <v>#REF!</v>
      </c>
      <c r="AH16" s="223">
        <v>6</v>
      </c>
      <c r="AI16" s="223">
        <v>4</v>
      </c>
      <c r="AJ16" s="223">
        <v>2</v>
      </c>
    </row>
    <row r="17" spans="1:36">
      <c r="A17" s="228" t="s">
        <v>340</v>
      </c>
      <c r="B17" s="153">
        <v>3</v>
      </c>
      <c r="C17" s="144">
        <v>30000</v>
      </c>
      <c r="D17" s="145">
        <v>18000</v>
      </c>
      <c r="E17" s="146">
        <f>$E$5*4+B17*$E$2*4</f>
        <v>52800</v>
      </c>
      <c r="F17" s="147">
        <v>12000</v>
      </c>
      <c r="G17" s="148" t="s">
        <v>341</v>
      </c>
      <c r="H17" s="149"/>
      <c r="I17" s="154">
        <v>3</v>
      </c>
      <c r="J17" s="144">
        <v>60000</v>
      </c>
      <c r="K17" s="145">
        <v>36000</v>
      </c>
      <c r="L17" s="151">
        <f>$E$5*8+I17*$E$2*8</f>
        <v>105600</v>
      </c>
      <c r="M17" s="145">
        <v>24000</v>
      </c>
      <c r="N17" s="144">
        <v>0</v>
      </c>
      <c r="O17" s="144">
        <v>9520</v>
      </c>
      <c r="P17" s="144">
        <v>69520</v>
      </c>
      <c r="Q17" s="95" t="s">
        <v>319</v>
      </c>
      <c r="R17" s="104">
        <v>9</v>
      </c>
      <c r="S17" s="178">
        <v>4</v>
      </c>
      <c r="T17" s="178">
        <v>6</v>
      </c>
      <c r="U17" s="189">
        <v>3</v>
      </c>
      <c r="V17" s="178">
        <v>6</v>
      </c>
      <c r="W17" s="189">
        <v>3</v>
      </c>
      <c r="X17" s="181">
        <f t="shared" si="0"/>
        <v>5.4</v>
      </c>
      <c r="Y17" s="185">
        <v>1</v>
      </c>
      <c r="Z17" s="185"/>
      <c r="AA17" s="185"/>
      <c r="AB17" s="230">
        <f>Y17*$Y$7+Z17*$Z$7+AA17*$AA$7+(V17-4)*$Y$6</f>
        <v>19170</v>
      </c>
      <c r="AC17" s="227">
        <f t="shared" si="1"/>
        <v>59154</v>
      </c>
      <c r="AD17" s="221">
        <f t="shared" si="2"/>
        <v>19718</v>
      </c>
      <c r="AE17" s="188" t="e">
        <f>#REF!*4</f>
        <v>#REF!</v>
      </c>
      <c r="AF17" s="186" t="e">
        <f>#REF!*8</f>
        <v>#REF!</v>
      </c>
      <c r="AG17" s="197" t="e">
        <f>12*#REF!</f>
        <v>#REF!</v>
      </c>
      <c r="AH17" s="223">
        <v>2</v>
      </c>
      <c r="AI17" s="223">
        <v>2</v>
      </c>
      <c r="AJ17" s="223">
        <v>2</v>
      </c>
    </row>
    <row r="18" spans="1:36">
      <c r="A18" s="228" t="s">
        <v>328</v>
      </c>
      <c r="B18" s="153">
        <v>4</v>
      </c>
      <c r="C18" s="144">
        <v>43000</v>
      </c>
      <c r="D18" s="145">
        <v>25800</v>
      </c>
      <c r="E18" s="146">
        <f>$E$4*4+B18*$E$2*4</f>
        <v>58400</v>
      </c>
      <c r="F18" s="147">
        <v>17200</v>
      </c>
      <c r="G18" s="148" t="s">
        <v>329</v>
      </c>
      <c r="H18" s="149"/>
      <c r="I18" s="150">
        <v>5</v>
      </c>
      <c r="J18" s="144">
        <v>100000</v>
      </c>
      <c r="K18" s="145">
        <v>60000</v>
      </c>
      <c r="L18" s="151">
        <f>$E$3*8+I18*$E$2*8</f>
        <v>136000</v>
      </c>
      <c r="M18" s="145">
        <v>40000</v>
      </c>
      <c r="N18" s="144">
        <v>31780</v>
      </c>
      <c r="O18" s="144">
        <v>43120</v>
      </c>
      <c r="P18" s="144">
        <v>174900</v>
      </c>
      <c r="Q18" s="95" t="s">
        <v>319</v>
      </c>
      <c r="R18" s="104">
        <v>4</v>
      </c>
      <c r="S18" s="178">
        <v>3</v>
      </c>
      <c r="T18" s="178">
        <v>2</v>
      </c>
      <c r="U18" s="189">
        <v>3</v>
      </c>
      <c r="V18" s="178">
        <v>4</v>
      </c>
      <c r="W18" s="189">
        <v>3</v>
      </c>
      <c r="X18" s="181">
        <f t="shared" si="0"/>
        <v>3.1</v>
      </c>
      <c r="Y18" s="185"/>
      <c r="Z18" s="185">
        <v>1</v>
      </c>
      <c r="AA18" s="185"/>
      <c r="AB18" s="230">
        <f>Y18*$Y$7+Z18*$Z$7+AA18*$AA$7+(V18-4)*$Y$6</f>
        <v>15970</v>
      </c>
      <c r="AC18" s="227">
        <f t="shared" si="1"/>
        <v>37464</v>
      </c>
      <c r="AD18" s="221">
        <f t="shared" si="2"/>
        <v>12488</v>
      </c>
      <c r="AE18" s="188" t="e">
        <f>#REF!*4</f>
        <v>#REF!</v>
      </c>
      <c r="AF18" s="187" t="e">
        <f>#REF!*8</f>
        <v>#REF!</v>
      </c>
      <c r="AG18" s="197" t="e">
        <f>12*#REF!</f>
        <v>#REF!</v>
      </c>
      <c r="AH18" s="223">
        <v>1</v>
      </c>
      <c r="AI18" s="223">
        <v>1</v>
      </c>
      <c r="AJ18" s="223">
        <v>2</v>
      </c>
    </row>
    <row r="19" spans="1:36">
      <c r="A19" s="228" t="s">
        <v>354</v>
      </c>
      <c r="B19" s="153">
        <v>2</v>
      </c>
      <c r="C19" s="144">
        <v>18000</v>
      </c>
      <c r="D19" s="145">
        <v>0</v>
      </c>
      <c r="E19" s="146">
        <f>$E$6*4+B19*$E$2*4</f>
        <v>43200</v>
      </c>
      <c r="F19" s="147">
        <v>18000</v>
      </c>
      <c r="G19" s="148" t="s">
        <v>355</v>
      </c>
      <c r="H19" s="149"/>
      <c r="I19" s="154">
        <v>2</v>
      </c>
      <c r="J19" s="144">
        <v>36000</v>
      </c>
      <c r="K19" s="145">
        <v>0</v>
      </c>
      <c r="L19" s="151">
        <f>$E$6*8+I19*$E$2*8</f>
        <v>86400</v>
      </c>
      <c r="M19" s="145">
        <v>36000</v>
      </c>
      <c r="N19" s="144">
        <v>0</v>
      </c>
      <c r="O19" s="144">
        <v>0</v>
      </c>
      <c r="P19" s="144">
        <v>36000</v>
      </c>
      <c r="Q19" s="95" t="s">
        <v>319</v>
      </c>
      <c r="R19" s="104">
        <v>2</v>
      </c>
      <c r="S19" s="178">
        <v>4</v>
      </c>
      <c r="T19" s="178">
        <v>3</v>
      </c>
      <c r="U19" s="189">
        <v>6</v>
      </c>
      <c r="V19" s="178">
        <v>1</v>
      </c>
      <c r="W19" s="189">
        <v>3</v>
      </c>
      <c r="X19" s="181">
        <f t="shared" si="0"/>
        <v>2.5</v>
      </c>
      <c r="Y19" s="185"/>
      <c r="Z19" s="185"/>
      <c r="AA19" s="185">
        <v>1</v>
      </c>
      <c r="AB19" s="230">
        <f>Y19*$Y$7+Z19*$Z$7+AA19*$AA$7</f>
        <v>13945</v>
      </c>
      <c r="AC19" s="227">
        <f t="shared" si="1"/>
        <v>11831</v>
      </c>
      <c r="AD19" s="221">
        <f t="shared" si="2"/>
        <v>3943.6666666666665</v>
      </c>
      <c r="AE19" s="188" t="e">
        <f>#REF!*4</f>
        <v>#REF!</v>
      </c>
      <c r="AF19" s="187" t="e">
        <f>#REF!*8</f>
        <v>#REF!</v>
      </c>
      <c r="AG19" s="197" t="e">
        <f>12*#REF!</f>
        <v>#REF!</v>
      </c>
      <c r="AH19" s="223">
        <v>1</v>
      </c>
      <c r="AI19" s="223"/>
      <c r="AJ19" s="223"/>
    </row>
    <row r="20" spans="1:36">
      <c r="A20" s="228" t="s">
        <v>348</v>
      </c>
      <c r="B20" s="153">
        <v>2</v>
      </c>
      <c r="C20" s="144">
        <v>19000</v>
      </c>
      <c r="D20" s="145">
        <v>0</v>
      </c>
      <c r="E20" s="146">
        <f>$E$6*4+B20*$E$2*4</f>
        <v>43200</v>
      </c>
      <c r="F20" s="147">
        <v>19000</v>
      </c>
      <c r="G20" s="148" t="s">
        <v>349</v>
      </c>
      <c r="H20" s="149"/>
      <c r="I20" s="154">
        <v>2</v>
      </c>
      <c r="J20" s="144">
        <v>38000</v>
      </c>
      <c r="K20" s="145">
        <v>0</v>
      </c>
      <c r="L20" s="151">
        <f>$E$6*8+I20*$E$2*8</f>
        <v>86400</v>
      </c>
      <c r="M20" s="145">
        <v>38000</v>
      </c>
      <c r="N20" s="144">
        <v>0</v>
      </c>
      <c r="O20" s="144">
        <v>7280</v>
      </c>
      <c r="P20" s="144">
        <v>45280</v>
      </c>
      <c r="Q20" s="95" t="s">
        <v>319</v>
      </c>
      <c r="R20" s="104">
        <v>1</v>
      </c>
      <c r="S20" s="178">
        <v>4</v>
      </c>
      <c r="T20" s="178">
        <v>4</v>
      </c>
      <c r="U20" s="189">
        <v>5</v>
      </c>
      <c r="V20" s="178">
        <v>4</v>
      </c>
      <c r="W20" s="189">
        <v>3</v>
      </c>
      <c r="X20" s="181">
        <f t="shared" si="0"/>
        <v>4</v>
      </c>
      <c r="Y20" s="185">
        <v>1</v>
      </c>
      <c r="Z20" s="185"/>
      <c r="AA20" s="185"/>
      <c r="AB20" s="230">
        <f>Y20*$Y$7+Z20*$Z$7+AA20*$AA$7*$Y$6</f>
        <v>17970</v>
      </c>
      <c r="AC20" s="227">
        <f t="shared" si="1"/>
        <v>39436</v>
      </c>
      <c r="AD20" s="221" t="e">
        <f>(#REF!/12)*4</f>
        <v>#REF!</v>
      </c>
      <c r="AE20" s="188" t="e">
        <f>#REF!*4</f>
        <v>#REF!</v>
      </c>
      <c r="AF20" s="187" t="e">
        <f>#REF!*8</f>
        <v>#REF!</v>
      </c>
      <c r="AG20" s="197" t="e">
        <f>12*#REF!</f>
        <v>#REF!</v>
      </c>
      <c r="AH20" s="223">
        <v>1</v>
      </c>
      <c r="AI20" s="223">
        <v>2</v>
      </c>
      <c r="AJ20" s="223">
        <v>1</v>
      </c>
    </row>
    <row r="21" spans="1:36">
      <c r="A21" s="228" t="s">
        <v>346</v>
      </c>
      <c r="B21" s="153">
        <v>2</v>
      </c>
      <c r="C21" s="144">
        <v>20000</v>
      </c>
      <c r="D21" s="145">
        <v>0</v>
      </c>
      <c r="E21" s="146">
        <f>$E$6*4+B21*$E$2*4</f>
        <v>43200</v>
      </c>
      <c r="F21" s="147">
        <v>20000</v>
      </c>
      <c r="G21" s="148" t="s">
        <v>347</v>
      </c>
      <c r="H21" s="149"/>
      <c r="I21" s="154">
        <v>3</v>
      </c>
      <c r="J21" s="144">
        <v>60000</v>
      </c>
      <c r="K21" s="145">
        <v>36000</v>
      </c>
      <c r="L21" s="151">
        <f>$E$5*8+I21*$E$2*8</f>
        <v>105600</v>
      </c>
      <c r="M21" s="145">
        <v>24000</v>
      </c>
      <c r="N21" s="144">
        <v>0</v>
      </c>
      <c r="O21" s="144">
        <v>0</v>
      </c>
      <c r="P21" s="144">
        <v>60000</v>
      </c>
      <c r="Q21" s="95" t="s">
        <v>319</v>
      </c>
      <c r="R21" s="104">
        <v>0</v>
      </c>
      <c r="S21" s="178">
        <v>4</v>
      </c>
      <c r="T21" s="178">
        <v>6</v>
      </c>
      <c r="U21" s="189">
        <v>4</v>
      </c>
      <c r="V21" s="178">
        <v>5</v>
      </c>
      <c r="W21" s="189">
        <v>6</v>
      </c>
      <c r="X21" s="181">
        <f t="shared" si="0"/>
        <v>5</v>
      </c>
      <c r="Y21" s="185">
        <v>1</v>
      </c>
      <c r="Z21" s="185"/>
      <c r="AA21" s="185"/>
      <c r="AB21" s="230">
        <f>Y21*$Y$7+Z21*$Z$7+AA21*$AA$7+(V21-4)*$Y$6</f>
        <v>18570</v>
      </c>
      <c r="AC21" s="227">
        <f t="shared" si="1"/>
        <v>49295</v>
      </c>
      <c r="AD21" s="221">
        <f t="shared" ref="AD21:AD35" si="3">(AC21/12)*4</f>
        <v>16431.666666666668</v>
      </c>
      <c r="AE21" s="188" t="e">
        <f>#REF!*4</f>
        <v>#REF!</v>
      </c>
      <c r="AF21" s="187" t="e">
        <f>#REF!*8</f>
        <v>#REF!</v>
      </c>
      <c r="AG21" s="197" t="e">
        <f>12*#REF!</f>
        <v>#REF!</v>
      </c>
      <c r="AH21" s="223">
        <v>1</v>
      </c>
      <c r="AI21" s="223">
        <v>3</v>
      </c>
      <c r="AJ21" s="223">
        <v>1</v>
      </c>
    </row>
    <row r="22" spans="1:36">
      <c r="A22" s="228" t="s">
        <v>413</v>
      </c>
      <c r="B22" s="143">
        <v>6</v>
      </c>
      <c r="C22" s="144">
        <v>60000</v>
      </c>
      <c r="D22" s="145">
        <v>36000</v>
      </c>
      <c r="E22" s="146">
        <f>$E$3*4+B22*$E$2*4</f>
        <v>69600</v>
      </c>
      <c r="F22" s="147">
        <v>24000</v>
      </c>
      <c r="G22" s="148" t="s">
        <v>325</v>
      </c>
      <c r="H22" s="149"/>
      <c r="I22" s="154">
        <v>4</v>
      </c>
      <c r="J22" s="144">
        <v>80000</v>
      </c>
      <c r="K22" s="145">
        <v>48000</v>
      </c>
      <c r="L22" s="151">
        <f>$E$4*8+I22*$E$2*8</f>
        <v>116800</v>
      </c>
      <c r="M22" s="145">
        <v>32000</v>
      </c>
      <c r="N22" s="144">
        <v>18480</v>
      </c>
      <c r="O22" s="144">
        <v>31920</v>
      </c>
      <c r="P22" s="144">
        <v>130400</v>
      </c>
      <c r="Q22" s="95" t="s">
        <v>319</v>
      </c>
      <c r="R22" s="104">
        <v>2</v>
      </c>
      <c r="S22" s="177">
        <v>3</v>
      </c>
      <c r="T22" s="177">
        <v>2</v>
      </c>
      <c r="U22" s="183">
        <v>3</v>
      </c>
      <c r="V22" s="177">
        <v>1</v>
      </c>
      <c r="W22" s="183">
        <v>3</v>
      </c>
      <c r="X22" s="181">
        <f t="shared" si="0"/>
        <v>1.9</v>
      </c>
      <c r="Y22" s="185"/>
      <c r="Z22" s="185"/>
      <c r="AA22" s="185"/>
      <c r="AB22" s="230"/>
      <c r="AC22" s="227">
        <f t="shared" si="1"/>
        <v>11831</v>
      </c>
      <c r="AD22" s="221">
        <f t="shared" si="3"/>
        <v>3943.6666666666665</v>
      </c>
      <c r="AE22" s="188" t="e">
        <f>#REF!*4</f>
        <v>#REF!</v>
      </c>
      <c r="AF22" s="187" t="e">
        <f>#REF!*8</f>
        <v>#REF!</v>
      </c>
      <c r="AG22" s="197" t="e">
        <f>12*#REF!</f>
        <v>#REF!</v>
      </c>
      <c r="AH22" s="223">
        <v>1</v>
      </c>
      <c r="AI22" s="223"/>
      <c r="AJ22" s="223"/>
    </row>
    <row r="23" spans="1:36">
      <c r="A23" s="228" t="s">
        <v>332</v>
      </c>
      <c r="B23" s="153">
        <v>4</v>
      </c>
      <c r="C23" s="144">
        <v>39000</v>
      </c>
      <c r="D23" s="145">
        <v>23400</v>
      </c>
      <c r="E23" s="146">
        <f>$E$4*4+B23*$E$2*4</f>
        <v>58400</v>
      </c>
      <c r="F23" s="147">
        <v>15600</v>
      </c>
      <c r="G23" s="148" t="s">
        <v>333</v>
      </c>
      <c r="H23" s="149"/>
      <c r="I23" s="154">
        <v>3</v>
      </c>
      <c r="J23" s="144">
        <v>64000</v>
      </c>
      <c r="K23" s="145">
        <v>38400</v>
      </c>
      <c r="L23" s="151">
        <f>$E$5*8+I23*$E$2*8</f>
        <v>105600</v>
      </c>
      <c r="M23" s="145">
        <v>25600</v>
      </c>
      <c r="N23" s="144">
        <v>12600</v>
      </c>
      <c r="O23" s="144">
        <v>27440</v>
      </c>
      <c r="P23" s="144">
        <v>104040</v>
      </c>
      <c r="Q23" s="95" t="s">
        <v>319</v>
      </c>
      <c r="R23" s="104">
        <v>5</v>
      </c>
      <c r="S23" s="178">
        <v>2</v>
      </c>
      <c r="T23" s="178">
        <v>0</v>
      </c>
      <c r="U23" s="189">
        <v>2</v>
      </c>
      <c r="V23" s="178">
        <v>0</v>
      </c>
      <c r="W23" s="189">
        <v>3</v>
      </c>
      <c r="X23" s="181">
        <f t="shared" si="0"/>
        <v>0.6</v>
      </c>
      <c r="Y23" s="185"/>
      <c r="Z23" s="185"/>
      <c r="AA23" s="185"/>
      <c r="AB23" s="230"/>
      <c r="AC23" s="227">
        <f t="shared" si="1"/>
        <v>0</v>
      </c>
      <c r="AD23" s="221">
        <f t="shared" si="3"/>
        <v>0</v>
      </c>
      <c r="AE23" s="188" t="e">
        <f>#REF!*4</f>
        <v>#REF!</v>
      </c>
      <c r="AF23" s="187" t="e">
        <f>#REF!*8</f>
        <v>#REF!</v>
      </c>
      <c r="AG23" s="197" t="e">
        <f>12*#REF!</f>
        <v>#REF!</v>
      </c>
      <c r="AH23" s="223"/>
      <c r="AI23" s="223"/>
      <c r="AJ23" s="223"/>
    </row>
    <row r="24" spans="1:36">
      <c r="A24" s="228" t="s">
        <v>326</v>
      </c>
      <c r="B24" s="143">
        <v>5</v>
      </c>
      <c r="C24" s="144">
        <v>47000</v>
      </c>
      <c r="D24" s="145">
        <v>28200</v>
      </c>
      <c r="E24" s="146">
        <f>$E$3*4+B24*$E$2*4</f>
        <v>68000</v>
      </c>
      <c r="F24" s="147">
        <v>18800</v>
      </c>
      <c r="G24" s="148" t="s">
        <v>327</v>
      </c>
      <c r="H24" s="149"/>
      <c r="I24" s="154">
        <v>4</v>
      </c>
      <c r="J24" s="144">
        <v>74000</v>
      </c>
      <c r="K24" s="145">
        <v>44400</v>
      </c>
      <c r="L24" s="151">
        <f>$E$4*8+I24*$E$2*8</f>
        <v>116800</v>
      </c>
      <c r="M24" s="145">
        <v>29600</v>
      </c>
      <c r="N24" s="144">
        <v>7560</v>
      </c>
      <c r="O24" s="144">
        <v>0</v>
      </c>
      <c r="P24" s="144">
        <v>81560</v>
      </c>
      <c r="Q24" s="95" t="s">
        <v>319</v>
      </c>
      <c r="R24" s="104">
        <v>5</v>
      </c>
      <c r="S24" s="177">
        <v>1</v>
      </c>
      <c r="T24" s="177">
        <v>2</v>
      </c>
      <c r="U24" s="183">
        <v>2</v>
      </c>
      <c r="V24" s="177">
        <v>3</v>
      </c>
      <c r="W24" s="183">
        <v>0</v>
      </c>
      <c r="X24" s="181">
        <f t="shared" si="0"/>
        <v>2.1</v>
      </c>
      <c r="Y24" s="185"/>
      <c r="Z24" s="185"/>
      <c r="AA24" s="185">
        <v>1</v>
      </c>
      <c r="AB24" s="230">
        <f>Y24*$Y$7+Z24*$Z$7+AA24*$AA$7+(V24-4)*$Y$6</f>
        <v>13345</v>
      </c>
      <c r="AC24" s="227">
        <f t="shared" si="1"/>
        <v>31549</v>
      </c>
      <c r="AD24" s="221">
        <f t="shared" si="3"/>
        <v>10516.333333333334</v>
      </c>
      <c r="AE24" s="188" t="e">
        <f>#REF!*4</f>
        <v>#REF!</v>
      </c>
      <c r="AF24" s="187" t="e">
        <f>#REF!*8</f>
        <v>#REF!</v>
      </c>
      <c r="AG24" s="197" t="e">
        <f>12*#REF!</f>
        <v>#REF!</v>
      </c>
      <c r="AH24" s="223">
        <v>1</v>
      </c>
      <c r="AI24" s="223">
        <v>2</v>
      </c>
      <c r="AJ24" s="223"/>
    </row>
    <row r="25" spans="1:36">
      <c r="A25" s="228" t="s">
        <v>338</v>
      </c>
      <c r="B25" s="153">
        <v>3</v>
      </c>
      <c r="C25" s="144">
        <v>30000</v>
      </c>
      <c r="D25" s="145">
        <v>18000</v>
      </c>
      <c r="E25" s="146">
        <f>$E$5*4+B25*$E$2*4</f>
        <v>52800</v>
      </c>
      <c r="F25" s="147">
        <v>12000</v>
      </c>
      <c r="G25" s="148" t="s">
        <v>339</v>
      </c>
      <c r="H25" s="149"/>
      <c r="I25" s="154">
        <v>4</v>
      </c>
      <c r="J25" s="144">
        <v>78000</v>
      </c>
      <c r="K25" s="145">
        <v>46800</v>
      </c>
      <c r="L25" s="151">
        <f>$E$4*8+I25*$E$2*8</f>
        <v>116800</v>
      </c>
      <c r="M25" s="145">
        <v>31200</v>
      </c>
      <c r="N25" s="144">
        <v>9520</v>
      </c>
      <c r="O25" s="144">
        <v>0</v>
      </c>
      <c r="P25" s="144">
        <v>87520</v>
      </c>
      <c r="Q25" s="95" t="s">
        <v>319</v>
      </c>
      <c r="R25" s="104">
        <v>4</v>
      </c>
      <c r="S25" s="178">
        <v>2</v>
      </c>
      <c r="T25" s="178">
        <v>1</v>
      </c>
      <c r="U25" s="189">
        <v>2</v>
      </c>
      <c r="V25" s="178">
        <v>2</v>
      </c>
      <c r="W25" s="189">
        <v>1</v>
      </c>
      <c r="X25" s="181">
        <f t="shared" si="0"/>
        <v>1.7000000000000002</v>
      </c>
      <c r="Y25" s="185"/>
      <c r="Z25" s="185"/>
      <c r="AA25" s="185"/>
      <c r="AB25" s="230"/>
      <c r="AC25" s="227">
        <f t="shared" si="1"/>
        <v>21690</v>
      </c>
      <c r="AD25" s="221">
        <f t="shared" si="3"/>
        <v>7230</v>
      </c>
      <c r="AE25" s="188" t="e">
        <f>#REF!*4</f>
        <v>#REF!</v>
      </c>
      <c r="AF25" s="187" t="e">
        <f>#REF!*8</f>
        <v>#REF!</v>
      </c>
      <c r="AG25" s="197" t="e">
        <f>12*#REF!</f>
        <v>#REF!</v>
      </c>
      <c r="AH25" s="223">
        <v>1</v>
      </c>
      <c r="AI25" s="223">
        <v>1</v>
      </c>
      <c r="AJ25" s="223"/>
    </row>
    <row r="26" spans="1:36">
      <c r="A26" s="228" t="s">
        <v>350</v>
      </c>
      <c r="B26" s="153">
        <v>2</v>
      </c>
      <c r="C26" s="144">
        <v>19000</v>
      </c>
      <c r="D26" s="145">
        <v>0</v>
      </c>
      <c r="E26" s="146">
        <f>$E$6*4+B26*$E$2*4</f>
        <v>43200</v>
      </c>
      <c r="F26" s="147">
        <v>19000</v>
      </c>
      <c r="G26" s="148" t="s">
        <v>351</v>
      </c>
      <c r="H26" s="149"/>
      <c r="I26" s="154">
        <v>3</v>
      </c>
      <c r="J26" s="144">
        <v>58000</v>
      </c>
      <c r="K26" s="145">
        <v>34800</v>
      </c>
      <c r="L26" s="151">
        <f>$E$5*8+I26*$E$2*8</f>
        <v>105600</v>
      </c>
      <c r="M26" s="145">
        <v>23200</v>
      </c>
      <c r="N26" s="144">
        <v>4480</v>
      </c>
      <c r="O26" s="144">
        <v>20720</v>
      </c>
      <c r="P26" s="144">
        <v>83200</v>
      </c>
      <c r="Q26" s="95" t="s">
        <v>319</v>
      </c>
      <c r="R26" s="104">
        <v>3</v>
      </c>
      <c r="S26" s="178">
        <v>2</v>
      </c>
      <c r="T26" s="178">
        <v>1</v>
      </c>
      <c r="U26" s="189">
        <v>1</v>
      </c>
      <c r="V26" s="178">
        <v>2</v>
      </c>
      <c r="W26" s="189">
        <v>2</v>
      </c>
      <c r="X26" s="181">
        <f t="shared" si="0"/>
        <v>1.7000000000000002</v>
      </c>
      <c r="Y26" s="185"/>
      <c r="Z26" s="185"/>
      <c r="AA26" s="185"/>
      <c r="AB26" s="230"/>
      <c r="AC26" s="227">
        <f t="shared" si="1"/>
        <v>15774</v>
      </c>
      <c r="AD26" s="221">
        <f t="shared" si="3"/>
        <v>5258</v>
      </c>
      <c r="AE26" s="188" t="e">
        <f>#REF!*4</f>
        <v>#REF!</v>
      </c>
      <c r="AF26" s="187" t="e">
        <f>#REF!*8</f>
        <v>#REF!</v>
      </c>
      <c r="AG26" s="197" t="e">
        <f>12*#REF!</f>
        <v>#REF!</v>
      </c>
      <c r="AH26" s="223"/>
      <c r="AI26" s="223"/>
      <c r="AJ26" s="223">
        <v>2</v>
      </c>
    </row>
    <row r="27" spans="1:36">
      <c r="A27" s="228" t="s">
        <v>336</v>
      </c>
      <c r="B27" s="153">
        <v>3</v>
      </c>
      <c r="C27" s="144">
        <v>31000</v>
      </c>
      <c r="D27" s="145">
        <v>18600</v>
      </c>
      <c r="E27" s="146">
        <f>$E$5*4+B27*$E$2*4</f>
        <v>52800</v>
      </c>
      <c r="F27" s="147">
        <v>12400</v>
      </c>
      <c r="G27" s="148" t="s">
        <v>337</v>
      </c>
      <c r="H27" s="149"/>
      <c r="I27" s="154">
        <v>2</v>
      </c>
      <c r="J27" s="144">
        <v>38000</v>
      </c>
      <c r="K27" s="145">
        <v>0</v>
      </c>
      <c r="L27" s="151">
        <f>$E$6*L272+I27*$E$2*8</f>
        <v>6400</v>
      </c>
      <c r="M27" s="145">
        <v>38000</v>
      </c>
      <c r="N27" s="144">
        <v>5880</v>
      </c>
      <c r="O27" s="144">
        <v>29680</v>
      </c>
      <c r="P27" s="144">
        <v>73560</v>
      </c>
      <c r="Q27" s="95" t="s">
        <v>319</v>
      </c>
      <c r="R27" s="104">
        <v>8</v>
      </c>
      <c r="S27" s="178">
        <v>2</v>
      </c>
      <c r="T27" s="178">
        <v>4</v>
      </c>
      <c r="U27" s="189">
        <v>2</v>
      </c>
      <c r="V27" s="178">
        <v>5</v>
      </c>
      <c r="W27" s="189">
        <v>2</v>
      </c>
      <c r="X27" s="181">
        <f t="shared" si="0"/>
        <v>3.8000000000000003</v>
      </c>
      <c r="Y27" s="185"/>
      <c r="Z27" s="185">
        <v>1</v>
      </c>
      <c r="AA27" s="185"/>
      <c r="AB27" s="230">
        <f>Y27*$Y$7+Z27*$Z$7+AA27*$AA$7</f>
        <v>15970</v>
      </c>
      <c r="AC27" s="227">
        <f t="shared" si="1"/>
        <v>53239</v>
      </c>
      <c r="AD27" s="221">
        <f t="shared" si="3"/>
        <v>17746.333333333332</v>
      </c>
      <c r="AE27" s="188" t="e">
        <f>#REF!*4</f>
        <v>#REF!</v>
      </c>
      <c r="AF27" s="187" t="e">
        <f>#REF!*8</f>
        <v>#REF!</v>
      </c>
      <c r="AG27" s="197" t="e">
        <f>12*#REF!</f>
        <v>#REF!</v>
      </c>
      <c r="AH27" s="223">
        <v>2</v>
      </c>
      <c r="AI27" s="223">
        <v>3</v>
      </c>
      <c r="AJ27" s="223"/>
    </row>
    <row r="28" spans="1:36">
      <c r="A28" s="228" t="s">
        <v>352</v>
      </c>
      <c r="B28" s="153">
        <v>2</v>
      </c>
      <c r="C28" s="144">
        <v>19000</v>
      </c>
      <c r="D28" s="145">
        <v>0</v>
      </c>
      <c r="E28" s="146">
        <f>$E$6*4+B28*$E$2*4</f>
        <v>43200</v>
      </c>
      <c r="F28" s="147">
        <v>19000</v>
      </c>
      <c r="G28" s="148" t="s">
        <v>353</v>
      </c>
      <c r="H28" s="149"/>
      <c r="I28" s="154">
        <v>3</v>
      </c>
      <c r="J28" s="144">
        <v>56000</v>
      </c>
      <c r="K28" s="145">
        <v>33600</v>
      </c>
      <c r="L28" s="151">
        <f>$E$5*8+I28*$E$2*8</f>
        <v>105600</v>
      </c>
      <c r="M28" s="145">
        <v>22400</v>
      </c>
      <c r="N28" s="144">
        <v>0</v>
      </c>
      <c r="O28" s="144">
        <v>8680</v>
      </c>
      <c r="P28" s="144">
        <v>64680</v>
      </c>
      <c r="Q28" s="95" t="s">
        <v>319</v>
      </c>
      <c r="R28" s="104">
        <v>3</v>
      </c>
      <c r="S28" s="178">
        <v>2</v>
      </c>
      <c r="T28" s="178">
        <v>1</v>
      </c>
      <c r="U28" s="189">
        <v>2</v>
      </c>
      <c r="V28" s="178">
        <v>0</v>
      </c>
      <c r="W28" s="189">
        <v>0</v>
      </c>
      <c r="X28" s="181">
        <f t="shared" si="0"/>
        <v>0.89999999999999991</v>
      </c>
      <c r="Y28" s="185"/>
      <c r="Z28" s="185"/>
      <c r="AA28" s="185"/>
      <c r="AB28" s="230"/>
      <c r="AC28" s="227">
        <f>AH28*$AC$5+AI28*$AC$6+AJ28*$AC$7</f>
        <v>0</v>
      </c>
      <c r="AD28" s="221">
        <f t="shared" si="3"/>
        <v>0</v>
      </c>
      <c r="AE28" s="188" t="e">
        <f>#REF!*4</f>
        <v>#REF!</v>
      </c>
      <c r="AF28" s="187" t="e">
        <f>#REF!*8</f>
        <v>#REF!</v>
      </c>
      <c r="AG28" s="197" t="e">
        <f>12*#REF!</f>
        <v>#REF!</v>
      </c>
      <c r="AH28" s="223"/>
      <c r="AI28" s="223"/>
      <c r="AJ28" s="223"/>
    </row>
    <row r="29" spans="1:36">
      <c r="A29" s="228" t="s">
        <v>356</v>
      </c>
      <c r="B29" s="153">
        <v>1</v>
      </c>
      <c r="C29" s="144">
        <v>11000</v>
      </c>
      <c r="D29" s="145">
        <v>0</v>
      </c>
      <c r="E29" s="146"/>
      <c r="F29" s="147">
        <v>11000</v>
      </c>
      <c r="G29" s="148" t="s">
        <v>357</v>
      </c>
      <c r="H29" s="149"/>
      <c r="I29" s="154">
        <v>1</v>
      </c>
      <c r="J29" s="144">
        <v>20000</v>
      </c>
      <c r="K29" s="145">
        <v>0</v>
      </c>
      <c r="L29" s="151"/>
      <c r="M29" s="145">
        <v>20000</v>
      </c>
      <c r="N29" s="144">
        <v>0</v>
      </c>
      <c r="O29" s="144">
        <v>0</v>
      </c>
      <c r="P29" s="144">
        <v>20000</v>
      </c>
      <c r="Q29" s="95" t="s">
        <v>319</v>
      </c>
      <c r="R29" s="104">
        <v>0</v>
      </c>
      <c r="S29" s="178">
        <v>1</v>
      </c>
      <c r="T29" s="178">
        <v>1</v>
      </c>
      <c r="U29" s="189">
        <v>1</v>
      </c>
      <c r="V29" s="178">
        <v>0</v>
      </c>
      <c r="W29" s="189">
        <v>2</v>
      </c>
      <c r="X29" s="181">
        <f t="shared" si="0"/>
        <v>0.6</v>
      </c>
      <c r="Y29" s="185"/>
      <c r="Z29" s="185"/>
      <c r="AA29" s="185"/>
      <c r="AB29" s="230"/>
      <c r="AC29" s="227">
        <f t="shared" si="1"/>
        <v>0</v>
      </c>
      <c r="AD29" s="221">
        <f t="shared" si="3"/>
        <v>0</v>
      </c>
      <c r="AE29" s="188" t="e">
        <f>#REF!*4</f>
        <v>#REF!</v>
      </c>
      <c r="AF29" s="187" t="e">
        <f>#REF!*8</f>
        <v>#REF!</v>
      </c>
      <c r="AG29" s="197" t="e">
        <f>12*#REF!</f>
        <v>#REF!</v>
      </c>
      <c r="AH29" s="223"/>
      <c r="AI29" s="223"/>
      <c r="AJ29" s="223"/>
    </row>
    <row r="30" spans="1:36">
      <c r="A30" s="228" t="s">
        <v>398</v>
      </c>
      <c r="B30" s="153"/>
      <c r="C30" s="144"/>
      <c r="D30" s="145"/>
      <c r="E30" s="146"/>
      <c r="F30" s="147"/>
      <c r="G30" s="148"/>
      <c r="H30" s="149"/>
      <c r="I30" s="154"/>
      <c r="J30" s="144"/>
      <c r="K30" s="145"/>
      <c r="L30" s="151"/>
      <c r="M30" s="145"/>
      <c r="N30" s="144"/>
      <c r="O30" s="144"/>
      <c r="P30" s="144"/>
      <c r="Q30" s="95"/>
      <c r="R30" s="104">
        <v>0</v>
      </c>
      <c r="S30" s="178">
        <v>0</v>
      </c>
      <c r="T30" s="178">
        <v>0</v>
      </c>
      <c r="U30" s="189">
        <v>1</v>
      </c>
      <c r="V30" s="178">
        <v>1</v>
      </c>
      <c r="W30" s="189">
        <v>2</v>
      </c>
      <c r="X30" s="181">
        <f t="shared" si="0"/>
        <v>0.4</v>
      </c>
      <c r="Y30" s="185"/>
      <c r="Z30" s="185"/>
      <c r="AA30" s="185"/>
      <c r="AB30" s="230"/>
      <c r="AC30" s="227">
        <f t="shared" si="1"/>
        <v>9859</v>
      </c>
      <c r="AD30" s="221">
        <f t="shared" si="3"/>
        <v>3286.3333333333335</v>
      </c>
      <c r="AE30" s="188" t="e">
        <f>#REF!*4</f>
        <v>#REF!</v>
      </c>
      <c r="AF30" s="187" t="e">
        <f>#REF!*8</f>
        <v>#REF!</v>
      </c>
      <c r="AG30" s="197" t="e">
        <f>12*#REF!</f>
        <v>#REF!</v>
      </c>
      <c r="AH30" s="223"/>
      <c r="AI30" s="223">
        <v>1</v>
      </c>
      <c r="AJ30" s="223"/>
    </row>
    <row r="31" spans="1:36">
      <c r="A31" s="228" t="s">
        <v>399</v>
      </c>
      <c r="B31" s="153">
        <v>1</v>
      </c>
      <c r="C31" s="144">
        <v>9000</v>
      </c>
      <c r="D31" s="145">
        <v>0</v>
      </c>
      <c r="E31" s="146"/>
      <c r="F31" s="147">
        <v>9000</v>
      </c>
      <c r="G31" s="148" t="s">
        <v>363</v>
      </c>
      <c r="H31" s="149"/>
      <c r="I31" s="154" t="s">
        <v>364</v>
      </c>
      <c r="J31" s="144">
        <v>0</v>
      </c>
      <c r="K31" s="145">
        <v>0</v>
      </c>
      <c r="L31" s="151"/>
      <c r="M31" s="145">
        <v>0</v>
      </c>
      <c r="N31" s="144">
        <v>0</v>
      </c>
      <c r="O31" s="144">
        <v>0</v>
      </c>
      <c r="P31" s="144">
        <v>0</v>
      </c>
      <c r="Q31" s="95" t="s">
        <v>319</v>
      </c>
      <c r="R31" s="104">
        <v>1</v>
      </c>
      <c r="S31" s="178">
        <v>1</v>
      </c>
      <c r="T31" s="178">
        <v>2</v>
      </c>
      <c r="U31" s="189">
        <v>1</v>
      </c>
      <c r="V31" s="178">
        <v>1</v>
      </c>
      <c r="W31" s="189">
        <v>1</v>
      </c>
      <c r="X31" s="181">
        <f t="shared" si="0"/>
        <v>1.3</v>
      </c>
      <c r="Y31" s="185"/>
      <c r="Z31" s="185"/>
      <c r="AA31" s="185"/>
      <c r="AB31" s="230"/>
      <c r="AC31" s="227">
        <f t="shared" si="1"/>
        <v>7887</v>
      </c>
      <c r="AD31" s="221">
        <f t="shared" si="3"/>
        <v>2629</v>
      </c>
      <c r="AE31" s="188" t="e">
        <f>#REF!*4</f>
        <v>#REF!</v>
      </c>
      <c r="AF31" s="187" t="e">
        <f>#REF!*8</f>
        <v>#REF!</v>
      </c>
      <c r="AG31" s="197" t="e">
        <f>12*#REF!</f>
        <v>#REF!</v>
      </c>
      <c r="AH31" s="223"/>
      <c r="AI31" s="223"/>
      <c r="AJ31" s="223">
        <v>1</v>
      </c>
    </row>
    <row r="32" spans="1:36">
      <c r="A32" s="228" t="s">
        <v>400</v>
      </c>
      <c r="B32" s="153">
        <v>1</v>
      </c>
      <c r="C32" s="144">
        <v>9000</v>
      </c>
      <c r="D32" s="145">
        <v>0</v>
      </c>
      <c r="E32" s="146"/>
      <c r="F32" s="147">
        <v>9000</v>
      </c>
      <c r="G32" s="148" t="s">
        <v>361</v>
      </c>
      <c r="H32" s="149"/>
      <c r="I32" s="154">
        <v>1</v>
      </c>
      <c r="J32" s="144">
        <v>18000</v>
      </c>
      <c r="K32" s="145">
        <v>0</v>
      </c>
      <c r="L32" s="151"/>
      <c r="M32" s="145">
        <v>18000</v>
      </c>
      <c r="N32" s="144">
        <v>0</v>
      </c>
      <c r="O32" s="144">
        <v>0</v>
      </c>
      <c r="P32" s="144">
        <v>18000</v>
      </c>
      <c r="Q32" s="95" t="s">
        <v>319</v>
      </c>
      <c r="R32" s="104">
        <v>2</v>
      </c>
      <c r="S32" s="178">
        <v>0</v>
      </c>
      <c r="T32" s="178">
        <v>0</v>
      </c>
      <c r="U32" s="189">
        <v>1</v>
      </c>
      <c r="V32" s="178">
        <v>0</v>
      </c>
      <c r="W32" s="189">
        <v>1</v>
      </c>
      <c r="X32" s="181">
        <f t="shared" si="0"/>
        <v>0</v>
      </c>
      <c r="Y32" s="185"/>
      <c r="Z32" s="185"/>
      <c r="AA32" s="185"/>
      <c r="AB32" s="230"/>
      <c r="AC32" s="240"/>
      <c r="AD32" s="221">
        <f t="shared" si="3"/>
        <v>0</v>
      </c>
      <c r="AE32" s="188" t="e">
        <f>#REF!*4</f>
        <v>#REF!</v>
      </c>
      <c r="AF32" s="187" t="e">
        <f>#REF!*8</f>
        <v>#REF!</v>
      </c>
      <c r="AG32" s="197" t="e">
        <f>12*#REF!</f>
        <v>#REF!</v>
      </c>
      <c r="AH32" s="223"/>
      <c r="AI32" s="223"/>
      <c r="AJ32" s="223"/>
    </row>
    <row r="33" spans="1:36" ht="16.5" thickBot="1">
      <c r="A33" s="228" t="s">
        <v>401</v>
      </c>
      <c r="B33" s="153"/>
      <c r="C33" s="144"/>
      <c r="D33" s="145"/>
      <c r="E33" s="146"/>
      <c r="F33" s="147"/>
      <c r="G33" s="156"/>
      <c r="H33" s="149"/>
      <c r="I33" s="154"/>
      <c r="J33" s="144"/>
      <c r="K33" s="145"/>
      <c r="L33" s="151"/>
      <c r="M33" s="145"/>
      <c r="N33" s="144"/>
      <c r="O33" s="144"/>
      <c r="P33" s="144"/>
      <c r="Q33" s="95"/>
      <c r="R33" s="104">
        <v>2</v>
      </c>
      <c r="S33" s="178">
        <v>1</v>
      </c>
      <c r="T33" s="178">
        <v>1</v>
      </c>
      <c r="U33" s="189">
        <v>1</v>
      </c>
      <c r="V33" s="178">
        <v>1</v>
      </c>
      <c r="W33" s="189">
        <v>1</v>
      </c>
      <c r="X33" s="181">
        <f t="shared" si="0"/>
        <v>1</v>
      </c>
      <c r="Y33" s="185"/>
      <c r="Z33" s="185"/>
      <c r="AA33" s="185"/>
      <c r="AB33" s="230"/>
      <c r="AC33" s="227">
        <f>AH33*$AC$5+AI33*$AC$6+AJ33*$AC$7</f>
        <v>9859</v>
      </c>
      <c r="AD33" s="221">
        <f t="shared" si="3"/>
        <v>3286.3333333333335</v>
      </c>
      <c r="AE33" s="188" t="e">
        <f>#REF!*4</f>
        <v>#REF!</v>
      </c>
      <c r="AF33" s="187" t="e">
        <f>#REF!*8</f>
        <v>#REF!</v>
      </c>
      <c r="AG33" s="197" t="e">
        <f>12*#REF!</f>
        <v>#REF!</v>
      </c>
      <c r="AH33" s="223"/>
      <c r="AI33" s="223">
        <v>1</v>
      </c>
      <c r="AJ33" s="223"/>
    </row>
    <row r="34" spans="1:36" ht="16.5" thickTop="1">
      <c r="A34" s="228" t="s">
        <v>402</v>
      </c>
      <c r="B34" s="155"/>
      <c r="C34" s="157"/>
      <c r="D34" s="158"/>
      <c r="E34" s="159"/>
      <c r="F34" s="158"/>
      <c r="G34" s="149"/>
      <c r="H34" s="149"/>
      <c r="I34" s="155"/>
      <c r="J34" s="157"/>
      <c r="K34" s="158"/>
      <c r="L34" s="159"/>
      <c r="M34" s="158"/>
      <c r="N34" s="157"/>
      <c r="O34" s="157"/>
      <c r="P34" s="157"/>
      <c r="Q34" s="95"/>
      <c r="R34" s="104">
        <v>1</v>
      </c>
      <c r="S34" s="178">
        <v>1</v>
      </c>
      <c r="T34" s="178">
        <v>0</v>
      </c>
      <c r="U34" s="189">
        <v>1</v>
      </c>
      <c r="V34" s="178">
        <v>0</v>
      </c>
      <c r="W34" s="189">
        <v>1</v>
      </c>
      <c r="X34" s="181">
        <f t="shared" si="0"/>
        <v>0.3</v>
      </c>
      <c r="Y34" s="185"/>
      <c r="Z34" s="185"/>
      <c r="AA34" s="185"/>
      <c r="AB34" s="230"/>
      <c r="AC34" s="227">
        <f t="shared" si="1"/>
        <v>0</v>
      </c>
      <c r="AD34" s="221">
        <f t="shared" si="3"/>
        <v>0</v>
      </c>
      <c r="AE34" s="188" t="e">
        <f>#REF!*4</f>
        <v>#REF!</v>
      </c>
      <c r="AF34" s="187" t="e">
        <f>#REF!*8</f>
        <v>#REF!</v>
      </c>
      <c r="AG34" s="197" t="e">
        <f>12*#REF!</f>
        <v>#REF!</v>
      </c>
      <c r="AH34" s="223"/>
      <c r="AI34" s="223"/>
      <c r="AJ34" s="223"/>
    </row>
    <row r="35" spans="1:36">
      <c r="A35" s="228" t="s">
        <v>403</v>
      </c>
      <c r="B35" s="155">
        <v>1</v>
      </c>
      <c r="C35" s="157">
        <v>10000</v>
      </c>
      <c r="D35" s="158">
        <v>0</v>
      </c>
      <c r="E35" s="159"/>
      <c r="F35" s="158">
        <v>10000</v>
      </c>
      <c r="G35" s="149" t="s">
        <v>359</v>
      </c>
      <c r="H35" s="149"/>
      <c r="I35" s="155">
        <v>2</v>
      </c>
      <c r="J35" s="157">
        <v>36000</v>
      </c>
      <c r="K35" s="158">
        <v>0</v>
      </c>
      <c r="L35" s="159">
        <f>$E$6*8+I35*$E$2*8</f>
        <v>86400</v>
      </c>
      <c r="M35" s="158">
        <v>36000</v>
      </c>
      <c r="N35" s="157">
        <v>0</v>
      </c>
      <c r="O35" s="157">
        <v>0</v>
      </c>
      <c r="P35" s="157">
        <v>36000</v>
      </c>
      <c r="Q35" s="95" t="s">
        <v>319</v>
      </c>
      <c r="R35" s="104">
        <v>0</v>
      </c>
      <c r="S35" s="178">
        <v>0</v>
      </c>
      <c r="T35" s="178">
        <v>0</v>
      </c>
      <c r="U35" s="189">
        <v>0</v>
      </c>
      <c r="V35" s="178">
        <v>0</v>
      </c>
      <c r="W35" s="189">
        <v>0</v>
      </c>
      <c r="X35" s="181">
        <f t="shared" si="0"/>
        <v>0</v>
      </c>
      <c r="Y35" s="185"/>
      <c r="Z35" s="185"/>
      <c r="AA35" s="185"/>
      <c r="AB35" s="230"/>
      <c r="AC35" s="227">
        <f t="shared" si="1"/>
        <v>0</v>
      </c>
      <c r="AD35" s="221">
        <f t="shared" si="3"/>
        <v>0</v>
      </c>
      <c r="AE35" s="188" t="e">
        <f>#REF!*4</f>
        <v>#REF!</v>
      </c>
      <c r="AF35" s="187" t="e">
        <f>#REF!*8</f>
        <v>#REF!</v>
      </c>
      <c r="AG35" s="197" t="e">
        <f>12*#REF!</f>
        <v>#REF!</v>
      </c>
      <c r="AH35" s="223"/>
      <c r="AI35" s="223"/>
      <c r="AJ35" s="223"/>
    </row>
    <row r="36" spans="1:36">
      <c r="A36" s="228" t="s">
        <v>409</v>
      </c>
      <c r="B36" s="155" t="s">
        <v>364</v>
      </c>
      <c r="C36" s="157" t="s">
        <v>364</v>
      </c>
      <c r="D36" s="158" t="s">
        <v>364</v>
      </c>
      <c r="E36" s="159"/>
      <c r="F36" s="158" t="s">
        <v>364</v>
      </c>
      <c r="G36" s="149" t="s">
        <v>366</v>
      </c>
      <c r="H36" s="149"/>
      <c r="I36" s="155">
        <v>1</v>
      </c>
      <c r="J36" s="157">
        <v>20000</v>
      </c>
      <c r="K36" s="158">
        <v>0</v>
      </c>
      <c r="L36" s="159"/>
      <c r="M36" s="158">
        <v>20000</v>
      </c>
      <c r="N36" s="157">
        <v>0</v>
      </c>
      <c r="O36" s="157">
        <v>0</v>
      </c>
      <c r="P36" s="157">
        <v>20000</v>
      </c>
      <c r="Q36" s="95"/>
      <c r="R36" s="104">
        <v>2</v>
      </c>
      <c r="S36" s="178">
        <v>0</v>
      </c>
      <c r="T36" s="178">
        <v>0</v>
      </c>
      <c r="U36" s="189">
        <v>0</v>
      </c>
      <c r="V36" s="178">
        <v>0</v>
      </c>
      <c r="W36" s="189">
        <v>0</v>
      </c>
      <c r="X36" s="181">
        <f t="shared" si="0"/>
        <v>0</v>
      </c>
      <c r="Y36" s="185"/>
      <c r="Z36" s="185"/>
      <c r="AA36" s="185"/>
      <c r="AB36" s="230"/>
      <c r="AC36" s="227">
        <f t="shared" si="1"/>
        <v>0</v>
      </c>
      <c r="AD36" s="221"/>
      <c r="AE36" s="188" t="e">
        <f>#REF!*4</f>
        <v>#REF!</v>
      </c>
      <c r="AF36" s="187" t="e">
        <f>#REF!*8</f>
        <v>#REF!</v>
      </c>
      <c r="AG36" s="197" t="e">
        <f>12*#REF!</f>
        <v>#REF!</v>
      </c>
      <c r="AH36" s="223"/>
      <c r="AI36" s="223"/>
      <c r="AJ36" s="223"/>
    </row>
    <row r="37" spans="1:36">
      <c r="A37" s="228" t="s">
        <v>404</v>
      </c>
      <c r="B37" s="155"/>
      <c r="C37" s="157"/>
      <c r="D37" s="158"/>
      <c r="E37" s="159"/>
      <c r="F37" s="158"/>
      <c r="G37" s="149"/>
      <c r="H37" s="149"/>
      <c r="I37" s="155"/>
      <c r="J37" s="157"/>
      <c r="K37" s="158"/>
      <c r="L37" s="159"/>
      <c r="M37" s="158"/>
      <c r="N37" s="157"/>
      <c r="O37" s="157"/>
      <c r="P37" s="157"/>
      <c r="Q37" s="95"/>
      <c r="R37" s="104">
        <v>2</v>
      </c>
      <c r="S37" s="178">
        <v>0</v>
      </c>
      <c r="T37" s="178">
        <v>1</v>
      </c>
      <c r="U37" s="189">
        <v>0</v>
      </c>
      <c r="V37" s="178">
        <v>0</v>
      </c>
      <c r="W37" s="189">
        <v>0</v>
      </c>
      <c r="X37" s="181">
        <f t="shared" si="0"/>
        <v>0.3</v>
      </c>
      <c r="Y37" s="185"/>
      <c r="Z37" s="185"/>
      <c r="AA37" s="185"/>
      <c r="AB37" s="230"/>
      <c r="AC37" s="227">
        <f t="shared" si="1"/>
        <v>0</v>
      </c>
      <c r="AD37" s="221">
        <f>(AC37/12)*4</f>
        <v>0</v>
      </c>
      <c r="AE37" s="188" t="e">
        <f>#REF!*4</f>
        <v>#REF!</v>
      </c>
      <c r="AF37" s="187" t="e">
        <f>#REF!*8</f>
        <v>#REF!</v>
      </c>
      <c r="AG37" s="197" t="e">
        <f>12*#REF!</f>
        <v>#REF!</v>
      </c>
      <c r="AH37" s="223"/>
      <c r="AI37" s="223"/>
      <c r="AJ37" s="223"/>
    </row>
    <row r="38" spans="1:36" ht="21">
      <c r="A38" s="229" t="s">
        <v>414</v>
      </c>
      <c r="B38" s="155"/>
      <c r="C38" s="157"/>
      <c r="D38" s="158"/>
      <c r="E38" s="159"/>
      <c r="F38" s="158"/>
      <c r="G38" s="149"/>
      <c r="H38" s="149"/>
      <c r="I38" s="155"/>
      <c r="J38" s="157"/>
      <c r="K38" s="158"/>
      <c r="L38" s="159"/>
      <c r="M38" s="158"/>
      <c r="N38" s="157"/>
      <c r="O38" s="157"/>
      <c r="P38" s="157"/>
      <c r="Q38" s="95"/>
      <c r="R38" s="104"/>
      <c r="S38" s="190">
        <v>0</v>
      </c>
      <c r="T38" s="189">
        <v>0</v>
      </c>
      <c r="U38" s="189"/>
      <c r="V38" s="178">
        <v>1</v>
      </c>
      <c r="W38" s="189"/>
      <c r="X38" s="184">
        <f t="shared" si="0"/>
        <v>0.4</v>
      </c>
      <c r="Y38" s="185"/>
      <c r="Z38" s="185"/>
      <c r="AA38" s="185"/>
      <c r="AB38" s="231"/>
      <c r="AC38" s="227">
        <f t="shared" si="1"/>
        <v>11831</v>
      </c>
      <c r="AD38" s="221"/>
      <c r="AE38" s="187" t="e">
        <f>#REF!*4</f>
        <v>#REF!</v>
      </c>
      <c r="AF38" s="187" t="e">
        <f>#REF!*8</f>
        <v>#REF!</v>
      </c>
      <c r="AG38" s="198" t="e">
        <f>12*#REF!</f>
        <v>#REF!</v>
      </c>
      <c r="AH38" s="224">
        <v>1</v>
      </c>
      <c r="AI38" s="224"/>
      <c r="AJ38" s="224"/>
    </row>
    <row r="39" spans="1:36">
      <c r="A39" s="229"/>
      <c r="B39" s="160"/>
      <c r="C39" s="161"/>
      <c r="D39" s="162"/>
      <c r="E39" s="163"/>
      <c r="F39" s="162"/>
      <c r="G39" s="164"/>
      <c r="H39" s="164"/>
      <c r="I39" s="160"/>
      <c r="J39" s="161"/>
      <c r="K39" s="162"/>
      <c r="L39" s="163"/>
      <c r="M39" s="162"/>
      <c r="N39" s="161"/>
      <c r="O39" s="161"/>
      <c r="P39" s="161"/>
      <c r="Q39" s="165"/>
      <c r="R39" s="166">
        <f>SUM(R10:R37)</f>
        <v>86</v>
      </c>
      <c r="S39" s="191">
        <v>80</v>
      </c>
      <c r="T39" s="192">
        <v>80</v>
      </c>
      <c r="U39" s="192">
        <f>SUM(U10:U37)</f>
        <v>80</v>
      </c>
      <c r="V39" s="193">
        <f>SUM(V10:V38)</f>
        <v>80</v>
      </c>
      <c r="W39" s="192">
        <f t="shared" ref="W39" si="4">SUM(W10:W37)</f>
        <v>80</v>
      </c>
      <c r="X39" s="194">
        <v>80</v>
      </c>
      <c r="Y39" s="192"/>
      <c r="Z39" s="192"/>
      <c r="AA39" s="192"/>
      <c r="AB39" s="232">
        <f>SUM(AB10:AB38)</f>
        <v>248330</v>
      </c>
      <c r="AC39" s="227">
        <f>SUM(AC10:AC38)</f>
        <v>798580</v>
      </c>
      <c r="AD39" s="226"/>
      <c r="AE39" s="196" t="e">
        <f>SUM(AE10:AE38)</f>
        <v>#REF!</v>
      </c>
      <c r="AF39" s="195" t="e">
        <f>SUM(AF10:AF38)</f>
        <v>#REF!</v>
      </c>
      <c r="AG39" s="199"/>
      <c r="AH39" s="217"/>
      <c r="AI39" s="217"/>
      <c r="AJ39" s="217"/>
    </row>
    <row r="40" spans="1:36">
      <c r="A40" s="94"/>
      <c r="B40" s="93"/>
      <c r="C40" s="157"/>
      <c r="D40" s="157"/>
      <c r="E40" s="157"/>
      <c r="F40" s="157"/>
      <c r="G40" s="158"/>
      <c r="H40" s="158"/>
      <c r="I40" s="93"/>
      <c r="J40" s="157"/>
      <c r="K40" s="157"/>
      <c r="L40" s="157"/>
      <c r="M40" s="157"/>
      <c r="N40" s="157"/>
      <c r="O40" s="157"/>
      <c r="P40" s="157"/>
      <c r="Q40" s="94"/>
      <c r="T40" s="155"/>
      <c r="U40" s="155"/>
      <c r="V40" s="155"/>
      <c r="W40" s="155"/>
      <c r="AB40" s="167"/>
    </row>
    <row r="41" spans="1:36">
      <c r="A41" s="94"/>
      <c r="B41" s="93"/>
      <c r="C41" s="168"/>
      <c r="D41" s="94"/>
      <c r="E41" s="169" t="e">
        <f>E40/(E40+#REF!)</f>
        <v>#REF!</v>
      </c>
      <c r="F41" s="94"/>
      <c r="G41" s="94"/>
      <c r="H41" s="95"/>
      <c r="I41" s="93"/>
      <c r="J41" s="94"/>
      <c r="K41" s="94"/>
      <c r="L41" s="170" t="e">
        <f>L40/(L40+#REF!)</f>
        <v>#REF!</v>
      </c>
      <c r="M41" s="94"/>
      <c r="N41" s="94"/>
      <c r="O41" s="94"/>
      <c r="Q41" s="94"/>
      <c r="AE41" s="171" t="e">
        <f>AE39+AF39</f>
        <v>#REF!</v>
      </c>
    </row>
    <row r="43" spans="1:36">
      <c r="I43" s="106" t="s">
        <v>369</v>
      </c>
      <c r="P43" s="173" t="e">
        <f>L40+E40-D40-K40+#REF!+#REF!-#REF!-#REF!</f>
        <v>#REF!</v>
      </c>
    </row>
    <row r="44" spans="1:36">
      <c r="I44" s="106" t="s">
        <v>405</v>
      </c>
      <c r="L44" s="174" t="s">
        <v>406</v>
      </c>
      <c r="P44" s="175" t="e">
        <f>L40+E40+#REF!+#REF!</f>
        <v>#REF!</v>
      </c>
    </row>
    <row r="45" spans="1:36">
      <c r="I45" s="106" t="s">
        <v>407</v>
      </c>
      <c r="P45" s="176" t="e">
        <f>#REF!+P44</f>
        <v>#REF!</v>
      </c>
    </row>
    <row r="47" spans="1:36">
      <c r="I47" s="98" t="s">
        <v>408</v>
      </c>
    </row>
  </sheetData>
  <sheetProtection selectLockedCells="1" selectUnlockedCells="1"/>
  <autoFilter ref="A9:AG9">
    <sortState ref="A10:AG37">
      <sortCondition descending="1" ref="Y9"/>
    </sortState>
  </autoFilter>
  <mergeCells count="3">
    <mergeCell ref="A1:A3"/>
    <mergeCell ref="S6:U6"/>
    <mergeCell ref="S3:V3"/>
  </mergeCells>
  <phoneticPr fontId="12" type="noConversion"/>
  <pageMargins left="0.7" right="0.7" top="0.78749999999999998" bottom="0.78749999999999998" header="0.51180555555555551" footer="0.51180555555555551"/>
  <pageSetup paperSize="9" scale="7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Výsledky celkem SCM 2010 financ</vt:lpstr>
      <vt:lpstr>placení  x reál 2010</vt:lpstr>
      <vt:lpstr>scm 2014</vt:lpstr>
      <vt:lpstr>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</dc:creator>
  <cp:lastModifiedBy>Libor Kubrycht</cp:lastModifiedBy>
  <cp:lastPrinted>2014-01-13T11:25:22Z</cp:lastPrinted>
  <dcterms:created xsi:type="dcterms:W3CDTF">2011-12-04T19:13:31Z</dcterms:created>
  <dcterms:modified xsi:type="dcterms:W3CDTF">2014-04-16T10:10:40Z</dcterms:modified>
</cp:coreProperties>
</file>